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Pol'!$A$1:$Y$134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9" i="1"/>
  <c r="I58"/>
  <c r="I18" s="1"/>
  <c r="I57"/>
  <c r="I17" s="1"/>
  <c r="I56"/>
  <c r="I55"/>
  <c r="I54"/>
  <c r="I53"/>
  <c r="G42"/>
  <c r="F42"/>
  <c r="G41"/>
  <c r="F41"/>
  <c r="H41" s="1"/>
  <c r="I41" s="1"/>
  <c r="G39"/>
  <c r="F39"/>
  <c r="G133" i="12"/>
  <c r="BA84"/>
  <c r="BA79"/>
  <c r="BA78"/>
  <c r="BA59"/>
  <c r="BA26"/>
  <c r="BA24"/>
  <c r="BA21"/>
  <c r="BA17"/>
  <c r="G9"/>
  <c r="M9" s="1"/>
  <c r="I9"/>
  <c r="I8" s="1"/>
  <c r="K9"/>
  <c r="K8" s="1"/>
  <c r="O9"/>
  <c r="Q9"/>
  <c r="Q8" s="1"/>
  <c r="V9"/>
  <c r="V8" s="1"/>
  <c r="G13"/>
  <c r="I13"/>
  <c r="K13"/>
  <c r="M13"/>
  <c r="O13"/>
  <c r="Q13"/>
  <c r="V13"/>
  <c r="G16"/>
  <c r="I16"/>
  <c r="K16"/>
  <c r="M16"/>
  <c r="O16"/>
  <c r="Q16"/>
  <c r="V16"/>
  <c r="G20"/>
  <c r="M20" s="1"/>
  <c r="I20"/>
  <c r="K20"/>
  <c r="O20"/>
  <c r="O8" s="1"/>
  <c r="Q20"/>
  <c r="V20"/>
  <c r="G23"/>
  <c r="I23"/>
  <c r="K23"/>
  <c r="M23"/>
  <c r="O23"/>
  <c r="Q23"/>
  <c r="V23"/>
  <c r="G25"/>
  <c r="I25"/>
  <c r="K25"/>
  <c r="M25"/>
  <c r="O25"/>
  <c r="Q25"/>
  <c r="V25"/>
  <c r="G31"/>
  <c r="I31"/>
  <c r="K31"/>
  <c r="M31"/>
  <c r="O31"/>
  <c r="Q31"/>
  <c r="V31"/>
  <c r="G34"/>
  <c r="M34" s="1"/>
  <c r="I34"/>
  <c r="K34"/>
  <c r="O34"/>
  <c r="Q34"/>
  <c r="V34"/>
  <c r="G37"/>
  <c r="I37"/>
  <c r="K37"/>
  <c r="M37"/>
  <c r="O37"/>
  <c r="Q37"/>
  <c r="V37"/>
  <c r="G39"/>
  <c r="I39"/>
  <c r="K39"/>
  <c r="M39"/>
  <c r="O39"/>
  <c r="Q39"/>
  <c r="V39"/>
  <c r="G45"/>
  <c r="I45"/>
  <c r="K45"/>
  <c r="M45"/>
  <c r="O45"/>
  <c r="Q45"/>
  <c r="V45"/>
  <c r="G47"/>
  <c r="M47" s="1"/>
  <c r="I47"/>
  <c r="K47"/>
  <c r="O47"/>
  <c r="Q47"/>
  <c r="V47"/>
  <c r="G50"/>
  <c r="I50"/>
  <c r="K50"/>
  <c r="M50"/>
  <c r="O50"/>
  <c r="Q50"/>
  <c r="V50"/>
  <c r="G55"/>
  <c r="I55"/>
  <c r="K55"/>
  <c r="M55"/>
  <c r="O55"/>
  <c r="Q55"/>
  <c r="V55"/>
  <c r="G58"/>
  <c r="I58"/>
  <c r="K58"/>
  <c r="M58"/>
  <c r="O58"/>
  <c r="Q58"/>
  <c r="V58"/>
  <c r="G61"/>
  <c r="M61" s="1"/>
  <c r="I61"/>
  <c r="K61"/>
  <c r="O61"/>
  <c r="Q61"/>
  <c r="V61"/>
  <c r="G64"/>
  <c r="I64"/>
  <c r="K64"/>
  <c r="M64"/>
  <c r="O64"/>
  <c r="Q64"/>
  <c r="V64"/>
  <c r="G66"/>
  <c r="I66"/>
  <c r="I65" s="1"/>
  <c r="K66"/>
  <c r="M66"/>
  <c r="O66"/>
  <c r="Q66"/>
  <c r="Q65" s="1"/>
  <c r="V66"/>
  <c r="G69"/>
  <c r="M69" s="1"/>
  <c r="I69"/>
  <c r="K69"/>
  <c r="O69"/>
  <c r="O65" s="1"/>
  <c r="Q69"/>
  <c r="V69"/>
  <c r="G74"/>
  <c r="I74"/>
  <c r="K74"/>
  <c r="M74"/>
  <c r="O74"/>
  <c r="Q74"/>
  <c r="V74"/>
  <c r="G77"/>
  <c r="M77" s="1"/>
  <c r="I77"/>
  <c r="K77"/>
  <c r="K65" s="1"/>
  <c r="O77"/>
  <c r="Q77"/>
  <c r="V77"/>
  <c r="V65" s="1"/>
  <c r="G83"/>
  <c r="I83"/>
  <c r="K83"/>
  <c r="M83"/>
  <c r="O83"/>
  <c r="Q83"/>
  <c r="V83"/>
  <c r="G86"/>
  <c r="M86" s="1"/>
  <c r="I86"/>
  <c r="K86"/>
  <c r="O86"/>
  <c r="Q86"/>
  <c r="V86"/>
  <c r="G87"/>
  <c r="I87"/>
  <c r="K87"/>
  <c r="M87"/>
  <c r="O87"/>
  <c r="Q87"/>
  <c r="V87"/>
  <c r="G88"/>
  <c r="M88" s="1"/>
  <c r="I88"/>
  <c r="K88"/>
  <c r="O88"/>
  <c r="Q88"/>
  <c r="V88"/>
  <c r="G89"/>
  <c r="I89"/>
  <c r="K89"/>
  <c r="M89"/>
  <c r="O89"/>
  <c r="Q89"/>
  <c r="V89"/>
  <c r="G91"/>
  <c r="M91" s="1"/>
  <c r="I91"/>
  <c r="K91"/>
  <c r="O91"/>
  <c r="Q91"/>
  <c r="V91"/>
  <c r="G93"/>
  <c r="I93"/>
  <c r="K93"/>
  <c r="M93"/>
  <c r="O93"/>
  <c r="Q93"/>
  <c r="V93"/>
  <c r="G96"/>
  <c r="I96"/>
  <c r="I95" s="1"/>
  <c r="K96"/>
  <c r="M96"/>
  <c r="M95" s="1"/>
  <c r="O96"/>
  <c r="Q96"/>
  <c r="Q95" s="1"/>
  <c r="V96"/>
  <c r="G100"/>
  <c r="M100" s="1"/>
  <c r="I100"/>
  <c r="K100"/>
  <c r="O100"/>
  <c r="O95" s="1"/>
  <c r="Q100"/>
  <c r="V100"/>
  <c r="G103"/>
  <c r="I103"/>
  <c r="K103"/>
  <c r="M103"/>
  <c r="O103"/>
  <c r="Q103"/>
  <c r="V103"/>
  <c r="G106"/>
  <c r="M106" s="1"/>
  <c r="I106"/>
  <c r="K106"/>
  <c r="K95" s="1"/>
  <c r="O106"/>
  <c r="Q106"/>
  <c r="V106"/>
  <c r="V95" s="1"/>
  <c r="G109"/>
  <c r="I109"/>
  <c r="K109"/>
  <c r="M109"/>
  <c r="O109"/>
  <c r="Q109"/>
  <c r="V109"/>
  <c r="G112"/>
  <c r="M112" s="1"/>
  <c r="I112"/>
  <c r="K112"/>
  <c r="O112"/>
  <c r="Q112"/>
  <c r="V112"/>
  <c r="G113"/>
  <c r="I113"/>
  <c r="K113"/>
  <c r="M113"/>
  <c r="O113"/>
  <c r="Q113"/>
  <c r="V113"/>
  <c r="G114"/>
  <c r="K114"/>
  <c r="O114"/>
  <c r="V114"/>
  <c r="G115"/>
  <c r="I115"/>
  <c r="I114" s="1"/>
  <c r="K115"/>
  <c r="M115"/>
  <c r="M114" s="1"/>
  <c r="O115"/>
  <c r="Q115"/>
  <c r="Q114" s="1"/>
  <c r="V115"/>
  <c r="G117"/>
  <c r="O117"/>
  <c r="G118"/>
  <c r="I118"/>
  <c r="I117" s="1"/>
  <c r="K118"/>
  <c r="M118"/>
  <c r="O118"/>
  <c r="Q118"/>
  <c r="Q117" s="1"/>
  <c r="V118"/>
  <c r="G120"/>
  <c r="M120" s="1"/>
  <c r="I120"/>
  <c r="K120"/>
  <c r="K117" s="1"/>
  <c r="O120"/>
  <c r="Q120"/>
  <c r="V120"/>
  <c r="V117" s="1"/>
  <c r="G122"/>
  <c r="I122"/>
  <c r="K122"/>
  <c r="M122"/>
  <c r="O122"/>
  <c r="Q122"/>
  <c r="V122"/>
  <c r="G124"/>
  <c r="K124"/>
  <c r="O124"/>
  <c r="V124"/>
  <c r="G125"/>
  <c r="I125"/>
  <c r="I124" s="1"/>
  <c r="K125"/>
  <c r="M125"/>
  <c r="M124" s="1"/>
  <c r="O125"/>
  <c r="Q125"/>
  <c r="Q124" s="1"/>
  <c r="V125"/>
  <c r="G127"/>
  <c r="I127"/>
  <c r="I126" s="1"/>
  <c r="K127"/>
  <c r="M127"/>
  <c r="O127"/>
  <c r="Q127"/>
  <c r="Q126" s="1"/>
  <c r="V127"/>
  <c r="G129"/>
  <c r="M129" s="1"/>
  <c r="I129"/>
  <c r="K129"/>
  <c r="O129"/>
  <c r="O126" s="1"/>
  <c r="Q129"/>
  <c r="V129"/>
  <c r="G130"/>
  <c r="I130"/>
  <c r="K130"/>
  <c r="M130"/>
  <c r="O130"/>
  <c r="Q130"/>
  <c r="V130"/>
  <c r="G131"/>
  <c r="M131" s="1"/>
  <c r="I131"/>
  <c r="K131"/>
  <c r="K126" s="1"/>
  <c r="O131"/>
  <c r="Q131"/>
  <c r="V131"/>
  <c r="V126" s="1"/>
  <c r="AE133"/>
  <c r="I20" i="1"/>
  <c r="I19"/>
  <c r="F43"/>
  <c r="G43"/>
  <c r="G25" s="1"/>
  <c r="A25" s="1"/>
  <c r="H42"/>
  <c r="I42" s="1"/>
  <c r="H40"/>
  <c r="H39" l="1"/>
  <c r="H43" s="1"/>
  <c r="I60"/>
  <c r="J54" s="1"/>
  <c r="I16"/>
  <c r="I21" s="1"/>
  <c r="A26"/>
  <c r="G26"/>
  <c r="G28"/>
  <c r="G23"/>
  <c r="M117" i="12"/>
  <c r="M8"/>
  <c r="M65"/>
  <c r="M126"/>
  <c r="G8"/>
  <c r="AF133"/>
  <c r="G95"/>
  <c r="G65"/>
  <c r="G126"/>
  <c r="J59" i="1"/>
  <c r="J28"/>
  <c r="J26"/>
  <c r="G38"/>
  <c r="F38"/>
  <c r="J23"/>
  <c r="J24"/>
  <c r="J25"/>
  <c r="J27"/>
  <c r="E24"/>
  <c r="E26"/>
  <c r="I39" l="1"/>
  <c r="I43" s="1"/>
  <c r="J39" s="1"/>
  <c r="J43" s="1"/>
  <c r="J58"/>
  <c r="J55"/>
  <c r="J56"/>
  <c r="J57"/>
  <c r="J53"/>
  <c r="A23"/>
  <c r="J42" l="1"/>
  <c r="J41"/>
  <c r="J60"/>
  <c r="A24"/>
  <c r="G24"/>
  <c r="A27" s="1"/>
  <c r="A29" l="1"/>
  <c r="G29"/>
  <c r="G27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Stavtes2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<sst xmlns="http://schemas.openxmlformats.org/spreadsheetml/2006/main" count="715" uniqueCount="279">
  <si>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</si>
  <si>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</si>
  <si>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</si>
  <si>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</si>
  <si>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</si>
  <si>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</si>
  <si>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</si>
  <si>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</si>
  <si>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</si>
  <si>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</si>
  <si>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</si>
  <si>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</si>
  <si>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</si>
  <si>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</si>
  <si>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</si>
  <si>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</si>
  <si>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</si>
  <si>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</si>
  <si>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</si>
  <si>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</si>
  <si>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</si>
  <si>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</si>
  <si>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</si>
  <si>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</si>
  <si>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</si>
  <si>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</si>
  <si>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</si>
  <si>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</si>
  <si>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</si>
  <si>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</si>
  <si>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</si>
  <si>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</si>
  <si>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</si>
  <si>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</si>
  <si>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</si>
  <si>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</si>
  <si>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</si>
  <si>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</si>
  <si>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</si>
  <si>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</si>
  <si>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</si>
  <si>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</si>
  <si>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</si>
  <si>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</si>
  <si>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Způsobilé náklady</t>
  </si>
  <si>
    <t>Objekt:</t>
  </si>
  <si>
    <t>Rozpočet:</t>
  </si>
  <si>
    <t>S246</t>
  </si>
  <si>
    <t>Úprava veřejného prostravství v místní části Útěky</t>
  </si>
  <si>
    <t>Stavba</t>
  </si>
  <si>
    <t>Stavební objekt</t>
  </si>
  <si>
    <t>Celkem za stavbu</t>
  </si>
  <si>
    <t>CZK</t>
  </si>
  <si>
    <t>#POPS</t>
  </si>
  <si>
    <t>Popis stavby: S246 - Úprava veřejného prostravství v místní části Útěky</t>
  </si>
  <si>
    <t>#POPO</t>
  </si>
  <si>
    <t>Popis objektu: 1 - Způsobilé náklady</t>
  </si>
  <si>
    <t>#POPR</t>
  </si>
  <si>
    <t>Popis rozpočtu: 1 - 1</t>
  </si>
  <si>
    <t>Rekapitulace dílů</t>
  </si>
  <si>
    <t>Typ dílu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</si>
  <si>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</si>
  <si>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</si>
  <si>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</si>
  <si>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</si>
  <si>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</si>
  <si>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</si>
  <si>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</si>
  <si>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711</t>
  </si>
  <si>
    <t>Izolace proti vodě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</si>
  <si>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</si>
  <si>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</si>
  <si>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</si>
  <si>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</si>
  <si>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</si>
  <si>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</si>
  <si>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</si>
  <si>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</si>
  <si>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</si>
  <si>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</si>
  <si>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</si>
  <si>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</si>
  <si>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</si>
  <si>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</si>
  <si>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</si>
  <si>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</si>
  <si>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</si>
  <si>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</si>
  <si>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</si>
  <si>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</si>
  <si>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</si>
  <si>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</si>
  <si>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</si>
  <si>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</si>
  <si>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</si>
  <si>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</si>
  <si>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</si>
  <si>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</si>
  <si>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</si>
  <si>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</si>
  <si>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</si>
  <si>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</si>
  <si>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</si>
  <si>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</si>
  <si>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</si>
  <si>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</si>
  <si>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</si>
  <si>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</si>
  <si>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</si>
  <si>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</si>
  <si>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RTS 24/ I</t>
  </si>
  <si>
    <t>Práce</t>
  </si>
  <si>
    <t>Běžná</t>
  </si>
  <si>
    <t>POL1_</t>
  </si>
  <si>
    <t>s přemístěním hmot na skládku na vzdálenost do 3 m nebo s naložením na dopravní prostředek</t>
  </si>
  <si>
    <t>SPI</t>
  </si>
  <si>
    <t>10+3+72+12+12+13</t>
  </si>
  <si>
    <t>VV</t>
  </si>
  <si>
    <t>11,5+29</t>
  </si>
  <si>
    <t>113107620R00</t>
  </si>
  <si>
    <t>Odstranění podkladů nebo krytů z kameniva hrubého drceného, v ploše jednotlivě nad 50 m2, tloušťka vrstvy 200 mm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</si>
  <si>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</si>
  <si>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</si>
  <si>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</si>
  <si>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</si>
  <si>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4*2+4,5*2+5,2*4</t>
  </si>
  <si>
    <t>113202111R00</t>
  </si>
  <si>
    <t>Vytrhání obrub z krajníků nebo obrubníků stojatých</t>
  </si>
  <si>
    <t>POL1_1</t>
  </si>
  <si>
    <t>10+3+3+3+3</t>
  </si>
  <si>
    <t>120001101R00</t>
  </si>
  <si>
    <t>Ztížené vykopávky v horninách jakékoliv třídy</t>
  </si>
  <si>
    <t>m3</t>
  </si>
  <si>
    <t>800-1</t>
  </si>
  <si>
    <t>příplatek k cenám vykopávek za ztížení vykopávky v blízkosti podzemního vedení nebo výbušnin v horninách jakékoliv třídy,</t>
  </si>
  <si>
    <t>122202202R00</t>
  </si>
  <si>
    <t>Odkopávky a prokopávky pro silnice v hornině 3 přes 100 do 1 000 m3</t>
  </si>
  <si>
    <t>s přemístěním výkopku v příčných profilech na vzdálenost do 15 m nebo s naložením na dopravní prostředek.</t>
  </si>
  <si>
    <t>96,875*0,67</t>
  </si>
  <si>
    <t>184*0,35</t>
  </si>
  <si>
    <t>161,6*0,35*0,35</t>
  </si>
  <si>
    <t>-162,5*0,25</t>
  </si>
  <si>
    <t>162301102R00</t>
  </si>
  <si>
    <t>Vodorovné přemístění výkopku z horniny 1 až 4, na vzdálenost přes 500  do 1 000 m</t>
  </si>
  <si>
    <t>po suchu, bez naložení výkopku, avšak se složením bez rozhrnutí, zpáteční cesta vozidla.</t>
  </si>
  <si>
    <t>13,446*2</t>
  </si>
  <si>
    <t>162701105R00</t>
  </si>
  <si>
    <t>Vodorovné přemístění výkopku z horniny 1 až 4, na vzdálenost přes 9 000  do 10 000 m</t>
  </si>
  <si>
    <t>108,47725-13,446</t>
  </si>
  <si>
    <t>167101101R00</t>
  </si>
  <si>
    <t>Nakládání, skládání, překládání neulehlého výkopku nakládání výkopku  do 100 m3, z horniny 1 až 4</t>
  </si>
  <si>
    <t>224,1*0,06</t>
  </si>
  <si>
    <t>171201201R00</t>
  </si>
  <si>
    <t>Uložení sypaniny na dočasnou skládku tak, že na 1 m2 plochy připadá přes 2 m3 výkopku nebo ornice</t>
  </si>
  <si>
    <t>Položka neobsahuje náklady na získání skládek ani na poplatky za skládku.</t>
  </si>
  <si>
    <t>POP</t>
  </si>
  <si>
    <t>174201101R00</t>
  </si>
  <si>
    <t>Zásyp sypaninou bez zhutnění jam, šachet, rýh nebo kolem objektů v těchto vykopávkách</t>
  </si>
  <si>
    <t>z jakékoliv horniny s uložením výkopku po vrstvách,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</si>
  <si>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</si>
  <si>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</si>
  <si>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</si>
  <si>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</si>
  <si>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201*1</t>
  </si>
  <si>
    <t>181101102R00</t>
  </si>
  <si>
    <t>Úprava pláně v zářezech v hornině 1 až 4, se zhutněním</t>
  </si>
  <si>
    <t>vyrovnáním výškových rozdílů, ploch vodorovných a ploch do sklonu 1 : 5.</t>
  </si>
  <si>
    <t>96,875</t>
  </si>
  <si>
    <t>184</t>
  </si>
  <si>
    <t>161,6*0,35</t>
  </si>
  <si>
    <t>182001131R00</t>
  </si>
  <si>
    <t>Plošná úprava terénu při nerovnostech terénu přes 150 do 200 mm, v rovině nebo na svahu do 1:5</t>
  </si>
  <si>
    <t>s urovnáním povrchu, bez doplnění ornice, v hornině 1 až 4,</t>
  </si>
  <si>
    <t>224,1</t>
  </si>
  <si>
    <t>185803111R00</t>
  </si>
  <si>
    <t>Ošetření trávníku v rovině nebo na svahu do 1:5</t>
  </si>
  <si>
    <t>bez ohledu na způsob založení, tj. pokosení se shrabáním, naložením shrabků na dopravní prostředek s odvezením do 20 km a se složením,</t>
  </si>
  <si>
    <t>201</t>
  </si>
  <si>
    <t>199000002R00</t>
  </si>
  <si>
    <t>Poplatky za skládku horniny 1- 4, skupina 17 05 04 z Katalogu odpadů</t>
  </si>
  <si>
    <t/>
  </si>
  <si>
    <t>108,47725-12,066</t>
  </si>
  <si>
    <t>00572400R</t>
  </si>
  <si>
    <t>směs travní parková, pro běžnou zátěž</t>
  </si>
  <si>
    <t>kg</t>
  </si>
  <si>
    <t>SPCM</t>
  </si>
  <si>
    <t>Specifikace</t>
  </si>
  <si>
    <t>POL3_1</t>
  </si>
  <si>
    <t>564851111RT4</t>
  </si>
  <si>
    <t>Podklad ze štěrkodrti s rozprostřením a zhutněním frakce 0-63 mm, tloušťka po zhutnění 150 mm</t>
  </si>
  <si>
    <t>8,5+51,5+15</t>
  </si>
  <si>
    <t>62,5*0,35</t>
  </si>
  <si>
    <t>564871111RT4</t>
  </si>
  <si>
    <t>Podklad ze štěrkodrti s rozprostřením a zhutněním frakce 0-63 mm, tloušťka po zhutnění 250 mm</t>
  </si>
  <si>
    <t>4,5+36+70+7+7+15,5+11,5+29</t>
  </si>
  <si>
    <t>0,7*5</t>
  </si>
  <si>
    <t>567411115R00</t>
  </si>
  <si>
    <t>Podklad ze štěrku částečně vyplněného maltou (ŠCM) tloušťka 150 mm</t>
  </si>
  <si>
    <t>podkladní vrstva dle ČSN 73 6127-1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</si>
  <si>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</si>
  <si>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</si>
  <si>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</si>
  <si>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V položce jsou zakalkulovány i náklady na dodání hmot pro lože a na dodání materiálu na výplň spár. V položce nejsou zakalkulovány náklady na dodání zámkové dlažby, která se oceňuje ve specifikaci, ztratné se doporučuje ve výši 1%.</t>
  </si>
  <si>
    <t>10</t>
  </si>
  <si>
    <t>596215040R00</t>
  </si>
  <si>
    <t>Kladení zámkové dlažby do drtě tloušťka dlažby 80 mm, tloušťka lože 40 mm</t>
  </si>
  <si>
    <t>596291111R00</t>
  </si>
  <si>
    <t>Řezání zámkové dlažby tloušťky 60 mm</t>
  </si>
  <si>
    <t>596291113R00</t>
  </si>
  <si>
    <t>Řezání zámkové dlažby tloušťky 80 mm</t>
  </si>
  <si>
    <t>59914111RR</t>
  </si>
  <si>
    <t>Vyplnění spár živičnou zálivkou</t>
  </si>
  <si>
    <t>Vlastní</t>
  </si>
  <si>
    <t>59245110R</t>
  </si>
  <si>
    <t>dlažba betonová dvouvrstvá, skladebná; obdélník; šedá; l = 200 mm; š = 100 mm; tl. 60,0 mm</t>
  </si>
  <si>
    <t>POL3_</t>
  </si>
  <si>
    <t>(4,5+36+70+7+7+15,5+11,5+29)*1,02</t>
  </si>
  <si>
    <t>592451151R</t>
  </si>
  <si>
    <t>dlažba betonová dvouvrstvá, skladebná; obdélník; dlaždice pro nevidomé; červená; l = 200 mm; š = 100 mm; tl. 60,0 mm</t>
  </si>
  <si>
    <t>0,7*5*1,02</t>
  </si>
  <si>
    <t>592451170R</t>
  </si>
  <si>
    <t>dlažba betonová dvouvrstvá; obdélník; šedá; l = 200 mm; š = 100 mm; tl. 80,0 mm</t>
  </si>
  <si>
    <t>(8,5+51,5+15)*1,05</t>
  </si>
  <si>
    <t>917862111RT5</t>
  </si>
  <si>
    <t>Osazení silničního nebo chodníkového obrubníku včetně dodávky betonovéího obrubníku  1000/100/250 mm, stojatého, s boční opěrou z betonu prostého, do lože z betonu prostého C 12/15</t>
  </si>
  <si>
    <t>S dodáním hmot pro lože tl. 80-100 mm.</t>
  </si>
  <si>
    <t>8+2,5+2,5+4,5+3+21+21</t>
  </si>
  <si>
    <t>2,2+2,2+2,2+74+23+2,5+5+5+5+5+4+4+4,5+4,5+13,5+5</t>
  </si>
  <si>
    <t>917862111RT7</t>
  </si>
  <si>
    <t>Osazení silničního nebo chodníkového obrubníku včetně dodávky betonovéího obrubníku  1000/150/250 mm, stojatého, s boční opěrou z betonu prostého, do lože z betonu prostého C 12/15</t>
  </si>
  <si>
    <t>4</t>
  </si>
  <si>
    <t>917862111RV3</t>
  </si>
  <si>
    <t>Osazení silničního nebo chodníkového obrubníku včetně dodávky betonovéího obrubníku  nájezdového 1000/150/150 mm, stojatého, s boční opěrou z betonu prostého, do lože z betonu prostého C 12/15</t>
  </si>
  <si>
    <t>8+2+2+2+2</t>
  </si>
  <si>
    <t>917862111RV4</t>
  </si>
  <si>
    <t>Osazení silničního nebo chodníkového obrubníku včetně dodávky betonovéího obrubníku  nájezdového náběhového 1000/150/150-250, stojatého, s boční opěrou z betonu prostého, do lože z betonu prostého C 12/15</t>
  </si>
  <si>
    <t>2*5</t>
  </si>
  <si>
    <t>919735113R00</t>
  </si>
  <si>
    <t>Řezání stávajících krytů nebo podkladů živičných, hloubky přes 100 do 150 mm</t>
  </si>
  <si>
    <t>včetně spotřeby vody</t>
  </si>
  <si>
    <t>10+3+3+3+3+3</t>
  </si>
  <si>
    <t>91111111</t>
  </si>
  <si>
    <t>Dodávka + montáž lavičky s dřevoplast posedem a opěradlem dl. 1,50 m</t>
  </si>
  <si>
    <t>ks</t>
  </si>
  <si>
    <t>Indiv</t>
  </si>
  <si>
    <t>911111112</t>
  </si>
  <si>
    <t>Dodávka + montáž odpadkového koše</t>
  </si>
  <si>
    <t>998223011R00</t>
  </si>
  <si>
    <t>Přesun hmot pozemních komunikací, kryt dlážděný jakékoliv délky objektu</t>
  </si>
  <si>
    <t>t</t>
  </si>
  <si>
    <t>Přesun hmot</t>
  </si>
  <si>
    <t>POL7_</t>
  </si>
  <si>
    <t>vodorovně do 200 m</t>
  </si>
  <si>
    <t>711823121RT2</t>
  </si>
  <si>
    <t>Ochrana konstrukcí nopovou fólií svisle, výška nopu 4 mm, včetně dodávky fólie</t>
  </si>
  <si>
    <t>800-711</t>
  </si>
  <si>
    <t>(50+9)*0,6</t>
  </si>
  <si>
    <t>711823129RT2</t>
  </si>
  <si>
    <t>Ochrana konstrukcí nopovou fólií ukončovací lišta,  , včetně dodávky lišty</t>
  </si>
  <si>
    <t>50+9</t>
  </si>
  <si>
    <t>998711201R00</t>
  </si>
  <si>
    <t>Přesun hmot pro izolace proti vodě svisle do 6 m</t>
  </si>
  <si>
    <t>50 m vodorovně měřeno od těžiště půdorysné plochy skládky do těžiště půdorysné plochy objektu</t>
  </si>
  <si>
    <t>214</t>
  </si>
  <si>
    <t>Chránička žlab, výkop zeminy + lože a zásyp pískem + fólie</t>
  </si>
  <si>
    <t>979999973R00</t>
  </si>
  <si>
    <t>Poplatek za uložení, zemina a kamení,  , skupina 17 05 04 z Katalogu odpadů</t>
  </si>
  <si>
    <t>801-3</t>
  </si>
  <si>
    <t>71,5</t>
  </si>
  <si>
    <t>979999978R00</t>
  </si>
  <si>
    <t>Poplatek za recyklaci, beton lehce vyztužený, kusovost do 1600 cm2, skupina 17 01 01 z Katalogu odpadů</t>
  </si>
  <si>
    <t>979082213R00</t>
  </si>
  <si>
    <t>Vodorovná doprava suti po suchu bez naložení, ale se složením a hrubým urovnáním na vzdálenost do 1 km</t>
  </si>
  <si>
    <t>Přesun suti</t>
  </si>
  <si>
    <t>POL8_</t>
  </si>
  <si>
    <t>979082219R00</t>
  </si>
  <si>
    <t>Vodorovná doprava suti po suchu příplatek k ceně za každý další i započatý 1 km přes 1 km</t>
  </si>
  <si>
    <t>SUM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</si>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</sst>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NumberFormat="1" applyFont="1" applyBorder="1" applyAlignment="1">
      <alignment vertical="top" wrapTex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DF6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3"/>
  <sheetViews>
    <sheetView showGridLines="0" tabSelected="1" topLeftCell="B1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2" t="s">
        <v>22</v>
      </c>
      <c r="C2" s="113"/>
      <c r="D2" s="114" t="s">
        <v>47</v>
      </c>
      <c r="E2" s="115" t="s">
        <v>48</v>
      </c>
      <c r="F2" s="116"/>
      <c r="G2" s="116"/>
      <c r="H2" s="116"/>
      <c r="I2" s="116"/>
      <c r="J2" s="117"/>
      <c r="O2" s="1"/>
    </row>
    <row r="3" spans="1:15" ht="27" customHeight="1">
      <c r="A3" s="2"/>
      <c r="B3" s="118" t="s">
        <v>45</v>
      </c>
      <c r="C3" s="113"/>
      <c r="D3" s="119" t="s">
        <v>43</v>
      </c>
      <c r="E3" s="120" t="s">
        <v>44</v>
      </c>
      <c r="F3" s="121"/>
      <c r="G3" s="121"/>
      <c r="H3" s="121"/>
      <c r="I3" s="121"/>
      <c r="J3" s="122"/>
    </row>
    <row r="4" spans="1:15" ht="23.25" customHeight="1">
      <c r="A4" s="111">
        <v>4237</v>
      </c>
      <c r="B4" s="123" t="s">
        <v>46</v>
      </c>
      <c r="C4" s="124"/>
      <c r="D4" s="125" t="s">
        <v>43</v>
      </c>
      <c r="E4" s="126" t="s">
        <v>43</v>
      </c>
      <c r="F4" s="127"/>
      <c r="G4" s="127"/>
      <c r="H4" s="127"/>
      <c r="I4" s="127"/>
      <c r="J4" s="128"/>
    </row>
    <row r="5" spans="1:15" ht="24" customHeight="1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SUMIF(F53:F59,A16,I53:I59)+SUMIF(F53:F59,"PSU",I53:I59)</f>
        <v>0</v>
      </c>
      <c r="J16" s="85"/>
    </row>
    <row r="17" spans="1:10" ht="23.25" customHeight="1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SUMIF(F53:F59,A17,I53:I59)</f>
        <v>0</v>
      </c>
      <c r="J17" s="85"/>
    </row>
    <row r="18" spans="1:10" ht="23.25" customHeight="1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SUMIF(F53:F59,A18,I53:I59)</f>
        <v>0</v>
      </c>
      <c r="J18" s="85"/>
    </row>
    <row r="19" spans="1:10" ht="23.25" customHeight="1">
      <c r="A19" s="196" t="s">
        <v>75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SUMIF(F53:F59,A19,I53:I59)</f>
        <v>0</v>
      </c>
      <c r="J19" s="85"/>
    </row>
    <row r="20" spans="1:10" ht="23.25" customHeight="1">
      <c r="A20" s="196" t="s">
        <v>76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SUMIF(F53:F59,A20,I53:I59)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52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>
      <c r="A39" s="136">
        <v>1</v>
      </c>
      <c r="B39" s="146" t="s">
        <v>49</v>
      </c>
      <c r="C39" s="147"/>
      <c r="D39" s="147"/>
      <c r="E39" s="147"/>
      <c r="F39" s="148">
        <f>'1 1 Pol'!AE133</f>
        <v>0</v>
      </c>
      <c r="G39" s="149">
        <f>'1 1 Pol'!AF133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>
      <c r="A40" s="136">
        <v>2</v>
      </c>
      <c r="B40" s="152"/>
      <c r="C40" s="153" t="s">
        <v>50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>
      <c r="A41" s="136">
        <v>2</v>
      </c>
      <c r="B41" s="152" t="s">
        <v>43</v>
      </c>
      <c r="C41" s="153" t="s">
        <v>44</v>
      </c>
      <c r="D41" s="153"/>
      <c r="E41" s="153"/>
      <c r="F41" s="154">
        <f>'1 1 Pol'!AE133</f>
        <v>0</v>
      </c>
      <c r="G41" s="155">
        <f>'1 1 Pol'!AF133</f>
        <v>0</v>
      </c>
      <c r="H41" s="155">
        <f>(F41*SazbaDPH1/100)+(G41*SazbaDPH2/100)</f>
        <v>0</v>
      </c>
      <c r="I41" s="155">
        <f>F41+G41+H41</f>
        <v>0</v>
      </c>
      <c r="J41" s="156" t="str">
        <f>IF(CenaCelkemVypocet=0,"",I41/CenaCelkemVypocet*100)</f>
        <v/>
      </c>
    </row>
    <row r="42" spans="1:10" ht="25.5" hidden="1" customHeight="1">
      <c r="A42" s="136">
        <v>3</v>
      </c>
      <c r="B42" s="157" t="s">
        <v>43</v>
      </c>
      <c r="C42" s="147" t="s">
        <v>43</v>
      </c>
      <c r="D42" s="147"/>
      <c r="E42" s="147"/>
      <c r="F42" s="158">
        <f>'1 1 Pol'!AE133</f>
        <v>0</v>
      </c>
      <c r="G42" s="150">
        <f>'1 1 Pol'!AF133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hidden="1" customHeight="1">
      <c r="A43" s="136"/>
      <c r="B43" s="159" t="s">
        <v>51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>
      <c r="A45" t="s">
        <v>53</v>
      </c>
      <c r="B45" t="s">
        <v>54</v>
      </c>
    </row>
    <row r="46" spans="1:10">
      <c r="A46" t="s">
        <v>55</v>
      </c>
      <c r="B46" t="s">
        <v>56</v>
      </c>
    </row>
    <row r="47" spans="1:10">
      <c r="A47" t="s">
        <v>57</v>
      </c>
      <c r="B47" t="s">
        <v>58</v>
      </c>
    </row>
    <row r="50" spans="1:10" ht="15.75">
      <c r="B50" s="175" t="s">
        <v>59</v>
      </c>
    </row>
    <row r="52" spans="1:10" ht="25.5" customHeight="1">
      <c r="A52" s="177"/>
      <c r="B52" s="180" t="s">
        <v>17</v>
      </c>
      <c r="C52" s="180" t="s">
        <v>5</v>
      </c>
      <c r="D52" s="181"/>
      <c r="E52" s="181"/>
      <c r="F52" s="182" t="s">
        <v>60</v>
      </c>
      <c r="G52" s="182"/>
      <c r="H52" s="182"/>
      <c r="I52" s="182" t="s">
        <v>29</v>
      </c>
      <c r="J52" s="182" t="s">
        <v>0</v>
      </c>
    </row>
    <row r="53" spans="1:10" ht="36.75" customHeight="1">
      <c r="A53" s="178"/>
      <c r="B53" s="183" t="s">
        <v>43</v>
      </c>
      <c r="C53" s="184" t="s">
        <v>61</v>
      </c>
      <c r="D53" s="185"/>
      <c r="E53" s="185"/>
      <c r="F53" s="192" t="s">
        <v>24</v>
      </c>
      <c r="G53" s="193"/>
      <c r="H53" s="193"/>
      <c r="I53" s="193">
        <f>'1 1 Pol'!G8</f>
        <v>0</v>
      </c>
      <c r="J53" s="189" t="str">
        <f>IF(I60=0,"",I53/I60*100)</f>
        <v/>
      </c>
    </row>
    <row r="54" spans="1:10" ht="36.75" customHeight="1">
      <c r="A54" s="178"/>
      <c r="B54" s="183" t="s">
        <v>62</v>
      </c>
      <c r="C54" s="184" t="s">
        <v>63</v>
      </c>
      <c r="D54" s="185"/>
      <c r="E54" s="185"/>
      <c r="F54" s="192" t="s">
        <v>24</v>
      </c>
      <c r="G54" s="193"/>
      <c r="H54" s="193"/>
      <c r="I54" s="193">
        <f>'1 1 Pol'!G65</f>
        <v>0</v>
      </c>
      <c r="J54" s="189" t="str">
        <f>IF(I60=0,"",I54/I60*100)</f>
        <v/>
      </c>
    </row>
    <row r="55" spans="1:10" ht="36.75" customHeight="1">
      <c r="A55" s="178"/>
      <c r="B55" s="183" t="s">
        <v>64</v>
      </c>
      <c r="C55" s="184" t="s">
        <v>65</v>
      </c>
      <c r="D55" s="185"/>
      <c r="E55" s="185"/>
      <c r="F55" s="192" t="s">
        <v>24</v>
      </c>
      <c r="G55" s="193"/>
      <c r="H55" s="193"/>
      <c r="I55" s="193">
        <f>'1 1 Pol'!G95</f>
        <v>0</v>
      </c>
      <c r="J55" s="189" t="str">
        <f>IF(I60=0,"",I55/I60*100)</f>
        <v/>
      </c>
    </row>
    <row r="56" spans="1:10" ht="36.75" customHeight="1">
      <c r="A56" s="178"/>
      <c r="B56" s="183" t="s">
        <v>66</v>
      </c>
      <c r="C56" s="184" t="s">
        <v>67</v>
      </c>
      <c r="D56" s="185"/>
      <c r="E56" s="185"/>
      <c r="F56" s="192" t="s">
        <v>24</v>
      </c>
      <c r="G56" s="193"/>
      <c r="H56" s="193"/>
      <c r="I56" s="193">
        <f>'1 1 Pol'!G114</f>
        <v>0</v>
      </c>
      <c r="J56" s="189" t="str">
        <f>IF(I60=0,"",I56/I60*100)</f>
        <v/>
      </c>
    </row>
    <row r="57" spans="1:10" ht="36.75" customHeight="1">
      <c r="A57" s="178"/>
      <c r="B57" s="183" t="s">
        <v>68</v>
      </c>
      <c r="C57" s="184" t="s">
        <v>69</v>
      </c>
      <c r="D57" s="185"/>
      <c r="E57" s="185"/>
      <c r="F57" s="192" t="s">
        <v>25</v>
      </c>
      <c r="G57" s="193"/>
      <c r="H57" s="193"/>
      <c r="I57" s="193">
        <f>'1 1 Pol'!G117</f>
        <v>0</v>
      </c>
      <c r="J57" s="189" t="str">
        <f>IF(I60=0,"",I57/I60*100)</f>
        <v/>
      </c>
    </row>
    <row r="58" spans="1:10" ht="36.75" customHeight="1">
      <c r="A58" s="178"/>
      <c r="B58" s="183" t="s">
        <v>70</v>
      </c>
      <c r="C58" s="184" t="s">
        <v>71</v>
      </c>
      <c r="D58" s="185"/>
      <c r="E58" s="185"/>
      <c r="F58" s="192" t="s">
        <v>26</v>
      </c>
      <c r="G58" s="193"/>
      <c r="H58" s="193"/>
      <c r="I58" s="193">
        <f>'1 1 Pol'!G124</f>
        <v>0</v>
      </c>
      <c r="J58" s="189" t="str">
        <f>IF(I60=0,"",I58/I60*100)</f>
        <v/>
      </c>
    </row>
    <row r="59" spans="1:10" ht="36.75" customHeight="1">
      <c r="A59" s="178"/>
      <c r="B59" s="183" t="s">
        <v>72</v>
      </c>
      <c r="C59" s="184" t="s">
        <v>73</v>
      </c>
      <c r="D59" s="185"/>
      <c r="E59" s="185"/>
      <c r="F59" s="192" t="s">
        <v>74</v>
      </c>
      <c r="G59" s="193"/>
      <c r="H59" s="193"/>
      <c r="I59" s="193">
        <f>'1 1 Pol'!G126</f>
        <v>0</v>
      </c>
      <c r="J59" s="189" t="str">
        <f>IF(I60=0,"",I59/I60*100)</f>
        <v/>
      </c>
    </row>
    <row r="60" spans="1:10" ht="25.5" customHeight="1">
      <c r="A60" s="179"/>
      <c r="B60" s="186" t="s">
        <v>1</v>
      </c>
      <c r="C60" s="187"/>
      <c r="D60" s="188"/>
      <c r="E60" s="188"/>
      <c r="F60" s="194"/>
      <c r="G60" s="195"/>
      <c r="H60" s="195"/>
      <c r="I60" s="195">
        <f>SUM(I53:I59)</f>
        <v>0</v>
      </c>
      <c r="J60" s="190">
        <f>SUM(J53:J59)</f>
        <v>0</v>
      </c>
    </row>
    <row r="61" spans="1:10">
      <c r="F61" s="135"/>
      <c r="G61" s="135"/>
      <c r="H61" s="135"/>
      <c r="I61" s="135"/>
      <c r="J61" s="191"/>
    </row>
    <row r="62" spans="1:10">
      <c r="F62" s="135"/>
      <c r="G62" s="135"/>
      <c r="H62" s="135"/>
      <c r="I62" s="135"/>
      <c r="J62" s="191"/>
    </row>
    <row r="63" spans="1:10">
      <c r="F63" s="135"/>
      <c r="G63" s="135"/>
      <c r="H63" s="135"/>
      <c r="I63" s="135"/>
      <c r="J63" s="191"/>
    </row>
  </sheetData>
  <sheetProtection password="DF6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8:E58"/>
    <mergeCell ref="C59:E59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>
      <c r="A4" s="50" t="s">
        <v>9</v>
      </c>
      <c r="B4" s="49"/>
      <c r="C4" s="109"/>
      <c r="D4" s="109"/>
      <c r="E4" s="109"/>
      <c r="F4" s="109"/>
      <c r="G4" s="110"/>
    </row>
    <row r="5" spans="1:7">
      <c r="B5" s="4"/>
      <c r="C5" s="5"/>
      <c r="D5" s="6"/>
    </row>
  </sheetData>
  <sheetProtection password="DF6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197" t="s">
        <v>77</v>
      </c>
      <c r="B1" s="197"/>
      <c r="C1" s="197"/>
      <c r="D1" s="197"/>
      <c r="E1" s="197"/>
      <c r="F1" s="197"/>
      <c r="G1" s="197"/>
      <c r="AG1" t="s">
        <v>78</v>
      </c>
    </row>
    <row r="2" spans="1:60" ht="24.95" customHeight="1">
      <c r="A2" s="198" t="s">
        <v>7</v>
      </c>
      <c r="B2" s="49" t="s">
        <v>47</v>
      </c>
      <c r="C2" s="201" t="s">
        <v>48</v>
      </c>
      <c r="D2" s="199"/>
      <c r="E2" s="199"/>
      <c r="F2" s="199"/>
      <c r="G2" s="200"/>
      <c r="AG2" t="s">
        <v>79</v>
      </c>
    </row>
    <row r="3" spans="1:60" ht="24.95" customHeight="1">
      <c r="A3" s="198" t="s">
        <v>8</v>
      </c>
      <c r="B3" s="49" t="s">
        <v>43</v>
      </c>
      <c r="C3" s="201" t="s">
        <v>44</v>
      </c>
      <c r="D3" s="199"/>
      <c r="E3" s="199"/>
      <c r="F3" s="199"/>
      <c r="G3" s="200"/>
      <c r="AC3" s="176" t="s">
        <v>79</v>
      </c>
      <c r="AG3" t="s">
        <v>80</v>
      </c>
    </row>
    <row r="4" spans="1:60" ht="24.95" customHeight="1">
      <c r="A4" s="202" t="s">
        <v>9</v>
      </c>
      <c r="B4" s="203" t="s">
        <v>43</v>
      </c>
      <c r="C4" s="204" t="s">
        <v>43</v>
      </c>
      <c r="D4" s="205"/>
      <c r="E4" s="205"/>
      <c r="F4" s="205"/>
      <c r="G4" s="206"/>
      <c r="AG4" t="s">
        <v>81</v>
      </c>
    </row>
    <row r="5" spans="1:60">
      <c r="D5" s="10"/>
    </row>
    <row r="6" spans="1:60" ht="38.25">
      <c r="A6" s="208" t="s">
        <v>82</v>
      </c>
      <c r="B6" s="210" t="s">
        <v>83</v>
      </c>
      <c r="C6" s="210" t="s">
        <v>84</v>
      </c>
      <c r="D6" s="209" t="s">
        <v>85</v>
      </c>
      <c r="E6" s="208" t="s">
        <v>86</v>
      </c>
      <c r="F6" s="207" t="s">
        <v>87</v>
      </c>
      <c r="G6" s="208" t="s">
        <v>29</v>
      </c>
      <c r="H6" s="211" t="s">
        <v>30</v>
      </c>
      <c r="I6" s="211" t="s">
        <v>88</v>
      </c>
      <c r="J6" s="211" t="s">
        <v>31</v>
      </c>
      <c r="K6" s="211" t="s">
        <v>89</v>
      </c>
      <c r="L6" s="211" t="s">
        <v>90</v>
      </c>
      <c r="M6" s="211" t="s">
        <v>91</v>
      </c>
      <c r="N6" s="211" t="s">
        <v>92</v>
      </c>
      <c r="O6" s="211" t="s">
        <v>93</v>
      </c>
      <c r="P6" s="211" t="s">
        <v>94</v>
      </c>
      <c r="Q6" s="211" t="s">
        <v>95</v>
      </c>
      <c r="R6" s="211" t="s">
        <v>96</v>
      </c>
      <c r="S6" s="211" t="s">
        <v>97</v>
      </c>
      <c r="T6" s="211" t="s">
        <v>98</v>
      </c>
      <c r="U6" s="211" t="s">
        <v>99</v>
      </c>
      <c r="V6" s="211" t="s">
        <v>100</v>
      </c>
      <c r="W6" s="211" t="s">
        <v>101</v>
      </c>
      <c r="X6" s="211" t="s">
        <v>102</v>
      </c>
      <c r="Y6" s="211" t="s">
        <v>103</v>
      </c>
    </row>
    <row r="7" spans="1:60" hidden="1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>
      <c r="A8" s="228" t="s">
        <v>104</v>
      </c>
      <c r="B8" s="229" t="s">
        <v>43</v>
      </c>
      <c r="C8" s="255" t="s">
        <v>61</v>
      </c>
      <c r="D8" s="230"/>
      <c r="E8" s="231"/>
      <c r="F8" s="232"/>
      <c r="G8" s="232">
        <f>SUMIF(AG9:AG64,"&lt;&gt;NOR",G9:G64)</f>
        <v>0</v>
      </c>
      <c r="H8" s="232"/>
      <c r="I8" s="232">
        <f>SUM(I9:I64)</f>
        <v>0</v>
      </c>
      <c r="J8" s="232"/>
      <c r="K8" s="232">
        <f>SUM(K9:K64)</f>
        <v>0</v>
      </c>
      <c r="L8" s="232"/>
      <c r="M8" s="232">
        <f>SUM(M9:M64)</f>
        <v>0</v>
      </c>
      <c r="N8" s="231"/>
      <c r="O8" s="231">
        <f>SUM(O9:O64)</f>
        <v>0</v>
      </c>
      <c r="P8" s="231"/>
      <c r="Q8" s="231">
        <f>SUM(Q9:Q64)</f>
        <v>135.03</v>
      </c>
      <c r="R8" s="232"/>
      <c r="S8" s="232"/>
      <c r="T8" s="233"/>
      <c r="U8" s="227"/>
      <c r="V8" s="227">
        <f>SUM(V9:V64)</f>
        <v>176.48</v>
      </c>
      <c r="W8" s="227"/>
      <c r="X8" s="227"/>
      <c r="Y8" s="227"/>
      <c r="AG8" t="s">
        <v>105</v>
      </c>
    </row>
    <row r="9" spans="1:60" ht="22.5" outlineLevel="1">
      <c r="A9" s="235">
        <v>1</v>
      </c>
      <c r="B9" s="236" t="s">
        <v>106</v>
      </c>
      <c r="C9" s="256" t="s">
        <v>107</v>
      </c>
      <c r="D9" s="237" t="s">
        <v>108</v>
      </c>
      <c r="E9" s="238">
        <v>162.5</v>
      </c>
      <c r="F9" s="239"/>
      <c r="G9" s="240">
        <f>ROUND(E9*F9,2)</f>
        <v>0</v>
      </c>
      <c r="H9" s="239"/>
      <c r="I9" s="240">
        <f>ROUND(E9*H9,2)</f>
        <v>0</v>
      </c>
      <c r="J9" s="239"/>
      <c r="K9" s="240">
        <f>ROUND(E9*J9,2)</f>
        <v>0</v>
      </c>
      <c r="L9" s="240">
        <v>21</v>
      </c>
      <c r="M9" s="240">
        <f>G9*(1+L9/100)</f>
        <v>0</v>
      </c>
      <c r="N9" s="238">
        <v>0</v>
      </c>
      <c r="O9" s="238">
        <f>ROUND(E9*N9,2)</f>
        <v>0</v>
      </c>
      <c r="P9" s="238">
        <v>0.13800000000000001</v>
      </c>
      <c r="Q9" s="238">
        <f>ROUND(E9*P9,2)</f>
        <v>22.43</v>
      </c>
      <c r="R9" s="240" t="s">
        <v>109</v>
      </c>
      <c r="S9" s="240" t="s">
        <v>110</v>
      </c>
      <c r="T9" s="241" t="s">
        <v>110</v>
      </c>
      <c r="U9" s="223">
        <v>0.16</v>
      </c>
      <c r="V9" s="223">
        <f>ROUND(E9*U9,2)</f>
        <v>26</v>
      </c>
      <c r="W9" s="223"/>
      <c r="X9" s="223" t="s">
        <v>111</v>
      </c>
      <c r="Y9" s="223" t="s">
        <v>112</v>
      </c>
      <c r="Z9" s="212"/>
      <c r="AA9" s="212"/>
      <c r="AB9" s="212"/>
      <c r="AC9" s="212"/>
      <c r="AD9" s="212"/>
      <c r="AE9" s="212"/>
      <c r="AF9" s="212"/>
      <c r="AG9" s="212" t="s">
        <v>113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>
      <c r="A10" s="219"/>
      <c r="B10" s="220"/>
      <c r="C10" s="257" t="s">
        <v>114</v>
      </c>
      <c r="D10" s="242"/>
      <c r="E10" s="242"/>
      <c r="F10" s="242"/>
      <c r="G10" s="242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2"/>
      <c r="AA10" s="212"/>
      <c r="AB10" s="212"/>
      <c r="AC10" s="212"/>
      <c r="AD10" s="212"/>
      <c r="AE10" s="212"/>
      <c r="AF10" s="212"/>
      <c r="AG10" s="212" t="s">
        <v>115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>
      <c r="A11" s="219"/>
      <c r="B11" s="220"/>
      <c r="C11" s="258" t="s">
        <v>116</v>
      </c>
      <c r="D11" s="225"/>
      <c r="E11" s="226">
        <v>122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2"/>
      <c r="AA11" s="212"/>
      <c r="AB11" s="212"/>
      <c r="AC11" s="212"/>
      <c r="AD11" s="212"/>
      <c r="AE11" s="212"/>
      <c r="AF11" s="212"/>
      <c r="AG11" s="212" t="s">
        <v>117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3">
      <c r="A12" s="219"/>
      <c r="B12" s="220"/>
      <c r="C12" s="258" t="s">
        <v>118</v>
      </c>
      <c r="D12" s="225"/>
      <c r="E12" s="226">
        <v>40.5</v>
      </c>
      <c r="F12" s="223"/>
      <c r="G12" s="223"/>
      <c r="H12" s="223"/>
      <c r="I12" s="223"/>
      <c r="J12" s="223"/>
      <c r="K12" s="223"/>
      <c r="L12" s="223"/>
      <c r="M12" s="223"/>
      <c r="N12" s="222"/>
      <c r="O12" s="222"/>
      <c r="P12" s="222"/>
      <c r="Q12" s="222"/>
      <c r="R12" s="223"/>
      <c r="S12" s="223"/>
      <c r="T12" s="223"/>
      <c r="U12" s="223"/>
      <c r="V12" s="223"/>
      <c r="W12" s="223"/>
      <c r="X12" s="223"/>
      <c r="Y12" s="223"/>
      <c r="Z12" s="212"/>
      <c r="AA12" s="212"/>
      <c r="AB12" s="212"/>
      <c r="AC12" s="212"/>
      <c r="AD12" s="212"/>
      <c r="AE12" s="212"/>
      <c r="AF12" s="212"/>
      <c r="AG12" s="212" t="s">
        <v>117</v>
      </c>
      <c r="AH12" s="212">
        <v>0</v>
      </c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2.5" outlineLevel="1">
      <c r="A13" s="235">
        <v>2</v>
      </c>
      <c r="B13" s="236" t="s">
        <v>119</v>
      </c>
      <c r="C13" s="256" t="s">
        <v>120</v>
      </c>
      <c r="D13" s="237" t="s">
        <v>108</v>
      </c>
      <c r="E13" s="238">
        <v>162.5</v>
      </c>
      <c r="F13" s="239"/>
      <c r="G13" s="240">
        <f>ROUND(E13*F13,2)</f>
        <v>0</v>
      </c>
      <c r="H13" s="239"/>
      <c r="I13" s="240">
        <f>ROUND(E13*H13,2)</f>
        <v>0</v>
      </c>
      <c r="J13" s="239"/>
      <c r="K13" s="240">
        <f>ROUND(E13*J13,2)</f>
        <v>0</v>
      </c>
      <c r="L13" s="240">
        <v>21</v>
      </c>
      <c r="M13" s="240">
        <f>G13*(1+L13/100)</f>
        <v>0</v>
      </c>
      <c r="N13" s="238">
        <v>0</v>
      </c>
      <c r="O13" s="238">
        <f>ROUND(E13*N13,2)</f>
        <v>0</v>
      </c>
      <c r="P13" s="238">
        <v>0.44</v>
      </c>
      <c r="Q13" s="238">
        <f>ROUND(E13*P13,2)</f>
        <v>71.5</v>
      </c>
      <c r="R13" s="240" t="s">
        <v>109</v>
      </c>
      <c r="S13" s="240" t="s">
        <v>110</v>
      </c>
      <c r="T13" s="241" t="s">
        <v>110</v>
      </c>
      <c r="U13" s="223">
        <v>7.0000000000000007E-2</v>
      </c>
      <c r="V13" s="223">
        <f>ROUND(E13*U13,2)</f>
        <v>11.38</v>
      </c>
      <c r="W13" s="223"/>
      <c r="X13" s="223" t="s">
        <v>111</v>
      </c>
      <c r="Y13" s="223" t="s">
        <v>112</v>
      </c>
      <c r="Z13" s="212"/>
      <c r="AA13" s="212"/>
      <c r="AB13" s="212"/>
      <c r="AC13" s="212"/>
      <c r="AD13" s="212"/>
      <c r="AE13" s="212"/>
      <c r="AF13" s="212"/>
      <c r="AG13" s="212" t="s">
        <v>113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>
      <c r="A14" s="219"/>
      <c r="B14" s="220"/>
      <c r="C14" s="258" t="s">
        <v>116</v>
      </c>
      <c r="D14" s="225"/>
      <c r="E14" s="226">
        <v>122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2"/>
      <c r="AA14" s="212"/>
      <c r="AB14" s="212"/>
      <c r="AC14" s="212"/>
      <c r="AD14" s="212"/>
      <c r="AE14" s="212"/>
      <c r="AF14" s="212"/>
      <c r="AG14" s="212" t="s">
        <v>117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3">
      <c r="A15" s="219"/>
      <c r="B15" s="220"/>
      <c r="C15" s="258" t="s">
        <v>118</v>
      </c>
      <c r="D15" s="225"/>
      <c r="E15" s="226">
        <v>40.5</v>
      </c>
      <c r="F15" s="223"/>
      <c r="G15" s="223"/>
      <c r="H15" s="223"/>
      <c r="I15" s="223"/>
      <c r="J15" s="223"/>
      <c r="K15" s="223"/>
      <c r="L15" s="223"/>
      <c r="M15" s="223"/>
      <c r="N15" s="222"/>
      <c r="O15" s="222"/>
      <c r="P15" s="222"/>
      <c r="Q15" s="222"/>
      <c r="R15" s="223"/>
      <c r="S15" s="223"/>
      <c r="T15" s="223"/>
      <c r="U15" s="223"/>
      <c r="V15" s="223"/>
      <c r="W15" s="223"/>
      <c r="X15" s="223"/>
      <c r="Y15" s="223"/>
      <c r="Z15" s="212"/>
      <c r="AA15" s="212"/>
      <c r="AB15" s="212"/>
      <c r="AC15" s="212"/>
      <c r="AD15" s="212"/>
      <c r="AE15" s="212"/>
      <c r="AF15" s="212"/>
      <c r="AG15" s="212" t="s">
        <v>117</v>
      </c>
      <c r="AH15" s="212">
        <v>0</v>
      </c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>
      <c r="A16" s="235">
        <v>3</v>
      </c>
      <c r="B16" s="236" t="s">
        <v>121</v>
      </c>
      <c r="C16" s="256" t="s">
        <v>122</v>
      </c>
      <c r="D16" s="237" t="s">
        <v>123</v>
      </c>
      <c r="E16" s="238">
        <v>159.80000000000001</v>
      </c>
      <c r="F16" s="239"/>
      <c r="G16" s="240">
        <f>ROUND(E16*F16,2)</f>
        <v>0</v>
      </c>
      <c r="H16" s="239"/>
      <c r="I16" s="240">
        <f>ROUND(E16*H16,2)</f>
        <v>0</v>
      </c>
      <c r="J16" s="239"/>
      <c r="K16" s="240">
        <f>ROUND(E16*J16,2)</f>
        <v>0</v>
      </c>
      <c r="L16" s="240">
        <v>21</v>
      </c>
      <c r="M16" s="240">
        <f>G16*(1+L16/100)</f>
        <v>0</v>
      </c>
      <c r="N16" s="238">
        <v>0</v>
      </c>
      <c r="O16" s="238">
        <f>ROUND(E16*N16,2)</f>
        <v>0</v>
      </c>
      <c r="P16" s="238">
        <v>0.22</v>
      </c>
      <c r="Q16" s="238">
        <f>ROUND(E16*P16,2)</f>
        <v>35.159999999999997</v>
      </c>
      <c r="R16" s="240" t="s">
        <v>109</v>
      </c>
      <c r="S16" s="240" t="s">
        <v>110</v>
      </c>
      <c r="T16" s="241" t="s">
        <v>110</v>
      </c>
      <c r="U16" s="223">
        <v>0.14000000000000001</v>
      </c>
      <c r="V16" s="223">
        <f>ROUND(E16*U16,2)</f>
        <v>22.37</v>
      </c>
      <c r="W16" s="223"/>
      <c r="X16" s="223" t="s">
        <v>111</v>
      </c>
      <c r="Y16" s="223" t="s">
        <v>112</v>
      </c>
      <c r="Z16" s="212"/>
      <c r="AA16" s="212"/>
      <c r="AB16" s="212"/>
      <c r="AC16" s="212"/>
      <c r="AD16" s="212"/>
      <c r="AE16" s="212"/>
      <c r="AF16" s="212"/>
      <c r="AG16" s="212" t="s">
        <v>113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>
      <c r="A17" s="219"/>
      <c r="B17" s="220"/>
      <c r="C17" s="257" t="s">
        <v>124</v>
      </c>
      <c r="D17" s="242"/>
      <c r="E17" s="242"/>
      <c r="F17" s="242"/>
      <c r="G17" s="242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2"/>
      <c r="AA17" s="212"/>
      <c r="AB17" s="212"/>
      <c r="AC17" s="212"/>
      <c r="AD17" s="212"/>
      <c r="AE17" s="212"/>
      <c r="AF17" s="212"/>
      <c r="AG17" s="212" t="s">
        <v>115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43" t="str">
        <f>C17</f>
        <v>s vybouráním lože, s přemístěním hmot na skládku na vzdálenost do 3 m nebo naložením na dopravní prostředek</v>
      </c>
      <c r="BB17" s="212"/>
      <c r="BC17" s="212"/>
      <c r="BD17" s="212"/>
      <c r="BE17" s="212"/>
      <c r="BF17" s="212"/>
      <c r="BG17" s="212"/>
      <c r="BH17" s="212"/>
    </row>
    <row r="18" spans="1:60" outlineLevel="2">
      <c r="A18" s="219"/>
      <c r="B18" s="220"/>
      <c r="C18" s="258" t="s">
        <v>116</v>
      </c>
      <c r="D18" s="225"/>
      <c r="E18" s="226">
        <v>122</v>
      </c>
      <c r="F18" s="223"/>
      <c r="G18" s="223"/>
      <c r="H18" s="223"/>
      <c r="I18" s="223"/>
      <c r="J18" s="223"/>
      <c r="K18" s="223"/>
      <c r="L18" s="223"/>
      <c r="M18" s="223"/>
      <c r="N18" s="222"/>
      <c r="O18" s="222"/>
      <c r="P18" s="222"/>
      <c r="Q18" s="222"/>
      <c r="R18" s="223"/>
      <c r="S18" s="223"/>
      <c r="T18" s="223"/>
      <c r="U18" s="223"/>
      <c r="V18" s="223"/>
      <c r="W18" s="223"/>
      <c r="X18" s="223"/>
      <c r="Y18" s="223"/>
      <c r="Z18" s="212"/>
      <c r="AA18" s="212"/>
      <c r="AB18" s="212"/>
      <c r="AC18" s="212"/>
      <c r="AD18" s="212"/>
      <c r="AE18" s="212"/>
      <c r="AF18" s="212"/>
      <c r="AG18" s="212" t="s">
        <v>117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3">
      <c r="A19" s="219"/>
      <c r="B19" s="220"/>
      <c r="C19" s="258" t="s">
        <v>125</v>
      </c>
      <c r="D19" s="225"/>
      <c r="E19" s="226">
        <v>37.799999999999997</v>
      </c>
      <c r="F19" s="223"/>
      <c r="G19" s="223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2"/>
      <c r="AA19" s="212"/>
      <c r="AB19" s="212"/>
      <c r="AC19" s="212"/>
      <c r="AD19" s="212"/>
      <c r="AE19" s="212"/>
      <c r="AF19" s="212"/>
      <c r="AG19" s="212" t="s">
        <v>117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>
      <c r="A20" s="235">
        <v>4</v>
      </c>
      <c r="B20" s="236" t="s">
        <v>126</v>
      </c>
      <c r="C20" s="256" t="s">
        <v>127</v>
      </c>
      <c r="D20" s="237" t="s">
        <v>123</v>
      </c>
      <c r="E20" s="238">
        <v>22</v>
      </c>
      <c r="F20" s="239"/>
      <c r="G20" s="240">
        <f>ROUND(E20*F20,2)</f>
        <v>0</v>
      </c>
      <c r="H20" s="239"/>
      <c r="I20" s="240">
        <f>ROUND(E20*H20,2)</f>
        <v>0</v>
      </c>
      <c r="J20" s="239"/>
      <c r="K20" s="240">
        <f>ROUND(E20*J20,2)</f>
        <v>0</v>
      </c>
      <c r="L20" s="240">
        <v>21</v>
      </c>
      <c r="M20" s="240">
        <f>G20*(1+L20/100)</f>
        <v>0</v>
      </c>
      <c r="N20" s="238">
        <v>0</v>
      </c>
      <c r="O20" s="238">
        <f>ROUND(E20*N20,2)</f>
        <v>0</v>
      </c>
      <c r="P20" s="238">
        <v>0.27</v>
      </c>
      <c r="Q20" s="238">
        <f>ROUND(E20*P20,2)</f>
        <v>5.94</v>
      </c>
      <c r="R20" s="240" t="s">
        <v>109</v>
      </c>
      <c r="S20" s="240" t="s">
        <v>110</v>
      </c>
      <c r="T20" s="241" t="s">
        <v>110</v>
      </c>
      <c r="U20" s="223">
        <v>0.123</v>
      </c>
      <c r="V20" s="223">
        <f>ROUND(E20*U20,2)</f>
        <v>2.71</v>
      </c>
      <c r="W20" s="223"/>
      <c r="X20" s="223" t="s">
        <v>111</v>
      </c>
      <c r="Y20" s="223" t="s">
        <v>112</v>
      </c>
      <c r="Z20" s="212"/>
      <c r="AA20" s="212"/>
      <c r="AB20" s="212"/>
      <c r="AC20" s="212"/>
      <c r="AD20" s="212"/>
      <c r="AE20" s="212"/>
      <c r="AF20" s="212"/>
      <c r="AG20" s="212" t="s">
        <v>128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2">
      <c r="A21" s="219"/>
      <c r="B21" s="220"/>
      <c r="C21" s="257" t="s">
        <v>124</v>
      </c>
      <c r="D21" s="242"/>
      <c r="E21" s="242"/>
      <c r="F21" s="242"/>
      <c r="G21" s="242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2"/>
      <c r="AA21" s="212"/>
      <c r="AB21" s="212"/>
      <c r="AC21" s="212"/>
      <c r="AD21" s="212"/>
      <c r="AE21" s="212"/>
      <c r="AF21" s="212"/>
      <c r="AG21" s="212" t="s">
        <v>115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43" t="str">
        <f>C21</f>
        <v>s vybouráním lože, s přemístěním hmot na skládku na vzdálenost do 3 m nebo naložením na dopravní prostředek</v>
      </c>
      <c r="BB21" s="212"/>
      <c r="BC21" s="212"/>
      <c r="BD21" s="212"/>
      <c r="BE21" s="212"/>
      <c r="BF21" s="212"/>
      <c r="BG21" s="212"/>
      <c r="BH21" s="212"/>
    </row>
    <row r="22" spans="1:60" outlineLevel="2">
      <c r="A22" s="219"/>
      <c r="B22" s="220"/>
      <c r="C22" s="258" t="s">
        <v>129</v>
      </c>
      <c r="D22" s="225"/>
      <c r="E22" s="226">
        <v>22</v>
      </c>
      <c r="F22" s="223"/>
      <c r="G22" s="223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2"/>
      <c r="AA22" s="212"/>
      <c r="AB22" s="212"/>
      <c r="AC22" s="212"/>
      <c r="AD22" s="212"/>
      <c r="AE22" s="212"/>
      <c r="AF22" s="212"/>
      <c r="AG22" s="212" t="s">
        <v>117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>
      <c r="A23" s="235">
        <v>5</v>
      </c>
      <c r="B23" s="236" t="s">
        <v>130</v>
      </c>
      <c r="C23" s="256" t="s">
        <v>131</v>
      </c>
      <c r="D23" s="237" t="s">
        <v>132</v>
      </c>
      <c r="E23" s="238">
        <v>15</v>
      </c>
      <c r="F23" s="239"/>
      <c r="G23" s="240">
        <f>ROUND(E23*F23,2)</f>
        <v>0</v>
      </c>
      <c r="H23" s="239"/>
      <c r="I23" s="240">
        <f>ROUND(E23*H23,2)</f>
        <v>0</v>
      </c>
      <c r="J23" s="239"/>
      <c r="K23" s="240">
        <f>ROUND(E23*J23,2)</f>
        <v>0</v>
      </c>
      <c r="L23" s="240">
        <v>21</v>
      </c>
      <c r="M23" s="240">
        <f>G23*(1+L23/100)</f>
        <v>0</v>
      </c>
      <c r="N23" s="238">
        <v>0</v>
      </c>
      <c r="O23" s="238">
        <f>ROUND(E23*N23,2)</f>
        <v>0</v>
      </c>
      <c r="P23" s="238">
        <v>0</v>
      </c>
      <c r="Q23" s="238">
        <f>ROUND(E23*P23,2)</f>
        <v>0</v>
      </c>
      <c r="R23" s="240" t="s">
        <v>133</v>
      </c>
      <c r="S23" s="240" t="s">
        <v>110</v>
      </c>
      <c r="T23" s="241" t="s">
        <v>110</v>
      </c>
      <c r="U23" s="223">
        <v>1.55</v>
      </c>
      <c r="V23" s="223">
        <f>ROUND(E23*U23,2)</f>
        <v>23.25</v>
      </c>
      <c r="W23" s="223"/>
      <c r="X23" s="223" t="s">
        <v>111</v>
      </c>
      <c r="Y23" s="223" t="s">
        <v>112</v>
      </c>
      <c r="Z23" s="212"/>
      <c r="AA23" s="212"/>
      <c r="AB23" s="212"/>
      <c r="AC23" s="212"/>
      <c r="AD23" s="212"/>
      <c r="AE23" s="212"/>
      <c r="AF23" s="212"/>
      <c r="AG23" s="212" t="s">
        <v>128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>
      <c r="A24" s="219"/>
      <c r="B24" s="220"/>
      <c r="C24" s="257" t="s">
        <v>134</v>
      </c>
      <c r="D24" s="242"/>
      <c r="E24" s="242"/>
      <c r="F24" s="242"/>
      <c r="G24" s="242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2"/>
      <c r="AA24" s="212"/>
      <c r="AB24" s="212"/>
      <c r="AC24" s="212"/>
      <c r="AD24" s="212"/>
      <c r="AE24" s="212"/>
      <c r="AF24" s="212"/>
      <c r="AG24" s="212" t="s">
        <v>115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43" t="str">
        <f>C24</f>
        <v>příplatek k cenám vykopávek za ztížení vykopávky v blízkosti podzemního vedení nebo výbušnin v horninách jakékoliv třídy,</v>
      </c>
      <c r="BB24" s="212"/>
      <c r="BC24" s="212"/>
      <c r="BD24" s="212"/>
      <c r="BE24" s="212"/>
      <c r="BF24" s="212"/>
      <c r="BG24" s="212"/>
      <c r="BH24" s="212"/>
    </row>
    <row r="25" spans="1:60" outlineLevel="1">
      <c r="A25" s="235">
        <v>6</v>
      </c>
      <c r="B25" s="236" t="s">
        <v>135</v>
      </c>
      <c r="C25" s="256" t="s">
        <v>136</v>
      </c>
      <c r="D25" s="237" t="s">
        <v>132</v>
      </c>
      <c r="E25" s="238">
        <v>108.47725</v>
      </c>
      <c r="F25" s="239"/>
      <c r="G25" s="240">
        <f>ROUND(E25*F25,2)</f>
        <v>0</v>
      </c>
      <c r="H25" s="239"/>
      <c r="I25" s="240">
        <f>ROUND(E25*H25,2)</f>
        <v>0</v>
      </c>
      <c r="J25" s="239"/>
      <c r="K25" s="240">
        <f>ROUND(E25*J25,2)</f>
        <v>0</v>
      </c>
      <c r="L25" s="240">
        <v>21</v>
      </c>
      <c r="M25" s="240">
        <f>G25*(1+L25/100)</f>
        <v>0</v>
      </c>
      <c r="N25" s="238">
        <v>0</v>
      </c>
      <c r="O25" s="238">
        <f>ROUND(E25*N25,2)</f>
        <v>0</v>
      </c>
      <c r="P25" s="238">
        <v>0</v>
      </c>
      <c r="Q25" s="238">
        <f>ROUND(E25*P25,2)</f>
        <v>0</v>
      </c>
      <c r="R25" s="240" t="s">
        <v>133</v>
      </c>
      <c r="S25" s="240" t="s">
        <v>110</v>
      </c>
      <c r="T25" s="241" t="s">
        <v>110</v>
      </c>
      <c r="U25" s="223">
        <v>0.223</v>
      </c>
      <c r="V25" s="223">
        <f>ROUND(E25*U25,2)</f>
        <v>24.19</v>
      </c>
      <c r="W25" s="223"/>
      <c r="X25" s="223" t="s">
        <v>111</v>
      </c>
      <c r="Y25" s="223" t="s">
        <v>112</v>
      </c>
      <c r="Z25" s="212"/>
      <c r="AA25" s="212"/>
      <c r="AB25" s="212"/>
      <c r="AC25" s="212"/>
      <c r="AD25" s="212"/>
      <c r="AE25" s="212"/>
      <c r="AF25" s="212"/>
      <c r="AG25" s="212" t="s">
        <v>128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2">
      <c r="A26" s="219"/>
      <c r="B26" s="220"/>
      <c r="C26" s="257" t="s">
        <v>137</v>
      </c>
      <c r="D26" s="242"/>
      <c r="E26" s="242"/>
      <c r="F26" s="242"/>
      <c r="G26" s="242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2"/>
      <c r="AA26" s="212"/>
      <c r="AB26" s="212"/>
      <c r="AC26" s="212"/>
      <c r="AD26" s="212"/>
      <c r="AE26" s="212"/>
      <c r="AF26" s="212"/>
      <c r="AG26" s="212" t="s">
        <v>115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43" t="str">
        <f>C26</f>
        <v>s přemístěním výkopku v příčných profilech na vzdálenost do 15 m nebo s naložením na dopravní prostředek.</v>
      </c>
      <c r="BB26" s="212"/>
      <c r="BC26" s="212"/>
      <c r="BD26" s="212"/>
      <c r="BE26" s="212"/>
      <c r="BF26" s="212"/>
      <c r="BG26" s="212"/>
      <c r="BH26" s="212"/>
    </row>
    <row r="27" spans="1:60" outlineLevel="2">
      <c r="A27" s="219"/>
      <c r="B27" s="220"/>
      <c r="C27" s="258" t="s">
        <v>138</v>
      </c>
      <c r="D27" s="225"/>
      <c r="E27" s="226">
        <v>64.90625</v>
      </c>
      <c r="F27" s="223"/>
      <c r="G27" s="22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2"/>
      <c r="AA27" s="212"/>
      <c r="AB27" s="212"/>
      <c r="AC27" s="212"/>
      <c r="AD27" s="212"/>
      <c r="AE27" s="212"/>
      <c r="AF27" s="212"/>
      <c r="AG27" s="212" t="s">
        <v>117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3">
      <c r="A28" s="219"/>
      <c r="B28" s="220"/>
      <c r="C28" s="258" t="s">
        <v>139</v>
      </c>
      <c r="D28" s="225"/>
      <c r="E28" s="226">
        <v>64.400000000000006</v>
      </c>
      <c r="F28" s="223"/>
      <c r="G28" s="22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2"/>
      <c r="AA28" s="212"/>
      <c r="AB28" s="212"/>
      <c r="AC28" s="212"/>
      <c r="AD28" s="212"/>
      <c r="AE28" s="212"/>
      <c r="AF28" s="212"/>
      <c r="AG28" s="212" t="s">
        <v>117</v>
      </c>
      <c r="AH28" s="212">
        <v>0</v>
      </c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3">
      <c r="A29" s="219"/>
      <c r="B29" s="220"/>
      <c r="C29" s="258" t="s">
        <v>140</v>
      </c>
      <c r="D29" s="225"/>
      <c r="E29" s="226">
        <v>19.795999999999999</v>
      </c>
      <c r="F29" s="223"/>
      <c r="G29" s="223"/>
      <c r="H29" s="223"/>
      <c r="I29" s="223"/>
      <c r="J29" s="223"/>
      <c r="K29" s="223"/>
      <c r="L29" s="223"/>
      <c r="M29" s="223"/>
      <c r="N29" s="222"/>
      <c r="O29" s="222"/>
      <c r="P29" s="222"/>
      <c r="Q29" s="222"/>
      <c r="R29" s="223"/>
      <c r="S29" s="223"/>
      <c r="T29" s="223"/>
      <c r="U29" s="223"/>
      <c r="V29" s="223"/>
      <c r="W29" s="223"/>
      <c r="X29" s="223"/>
      <c r="Y29" s="223"/>
      <c r="Z29" s="212"/>
      <c r="AA29" s="212"/>
      <c r="AB29" s="212"/>
      <c r="AC29" s="212"/>
      <c r="AD29" s="212"/>
      <c r="AE29" s="212"/>
      <c r="AF29" s="212"/>
      <c r="AG29" s="212" t="s">
        <v>117</v>
      </c>
      <c r="AH29" s="212">
        <v>0</v>
      </c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3">
      <c r="A30" s="219"/>
      <c r="B30" s="220"/>
      <c r="C30" s="258" t="s">
        <v>141</v>
      </c>
      <c r="D30" s="225"/>
      <c r="E30" s="226">
        <v>-40.625</v>
      </c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2"/>
      <c r="AA30" s="212"/>
      <c r="AB30" s="212"/>
      <c r="AC30" s="212"/>
      <c r="AD30" s="212"/>
      <c r="AE30" s="212"/>
      <c r="AF30" s="212"/>
      <c r="AG30" s="212" t="s">
        <v>117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>
      <c r="A31" s="235">
        <v>7</v>
      </c>
      <c r="B31" s="236" t="s">
        <v>142</v>
      </c>
      <c r="C31" s="256" t="s">
        <v>143</v>
      </c>
      <c r="D31" s="237" t="s">
        <v>132</v>
      </c>
      <c r="E31" s="238">
        <v>26.891999999999999</v>
      </c>
      <c r="F31" s="239"/>
      <c r="G31" s="240">
        <f>ROUND(E31*F31,2)</f>
        <v>0</v>
      </c>
      <c r="H31" s="239"/>
      <c r="I31" s="240">
        <f>ROUND(E31*H31,2)</f>
        <v>0</v>
      </c>
      <c r="J31" s="239"/>
      <c r="K31" s="240">
        <f>ROUND(E31*J31,2)</f>
        <v>0</v>
      </c>
      <c r="L31" s="240">
        <v>21</v>
      </c>
      <c r="M31" s="240">
        <f>G31*(1+L31/100)</f>
        <v>0</v>
      </c>
      <c r="N31" s="238">
        <v>0</v>
      </c>
      <c r="O31" s="238">
        <f>ROUND(E31*N31,2)</f>
        <v>0</v>
      </c>
      <c r="P31" s="238">
        <v>0</v>
      </c>
      <c r="Q31" s="238">
        <f>ROUND(E31*P31,2)</f>
        <v>0</v>
      </c>
      <c r="R31" s="240" t="s">
        <v>133</v>
      </c>
      <c r="S31" s="240" t="s">
        <v>110</v>
      </c>
      <c r="T31" s="241" t="s">
        <v>110</v>
      </c>
      <c r="U31" s="223">
        <v>0.01</v>
      </c>
      <c r="V31" s="223">
        <f>ROUND(E31*U31,2)</f>
        <v>0.27</v>
      </c>
      <c r="W31" s="223"/>
      <c r="X31" s="223" t="s">
        <v>111</v>
      </c>
      <c r="Y31" s="223" t="s">
        <v>112</v>
      </c>
      <c r="Z31" s="212"/>
      <c r="AA31" s="212"/>
      <c r="AB31" s="212"/>
      <c r="AC31" s="212"/>
      <c r="AD31" s="212"/>
      <c r="AE31" s="212"/>
      <c r="AF31" s="212"/>
      <c r="AG31" s="212" t="s">
        <v>113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2">
      <c r="A32" s="219"/>
      <c r="B32" s="220"/>
      <c r="C32" s="257" t="s">
        <v>144</v>
      </c>
      <c r="D32" s="242"/>
      <c r="E32" s="242"/>
      <c r="F32" s="242"/>
      <c r="G32" s="242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2"/>
      <c r="AA32" s="212"/>
      <c r="AB32" s="212"/>
      <c r="AC32" s="212"/>
      <c r="AD32" s="212"/>
      <c r="AE32" s="212"/>
      <c r="AF32" s="212"/>
      <c r="AG32" s="212" t="s">
        <v>115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>
      <c r="A33" s="219"/>
      <c r="B33" s="220"/>
      <c r="C33" s="258" t="s">
        <v>145</v>
      </c>
      <c r="D33" s="225"/>
      <c r="E33" s="226">
        <v>26.891999999999999</v>
      </c>
      <c r="F33" s="223"/>
      <c r="G33" s="223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2"/>
      <c r="AA33" s="212"/>
      <c r="AB33" s="212"/>
      <c r="AC33" s="212"/>
      <c r="AD33" s="212"/>
      <c r="AE33" s="212"/>
      <c r="AF33" s="212"/>
      <c r="AG33" s="212" t="s">
        <v>117</v>
      </c>
      <c r="AH33" s="212">
        <v>0</v>
      </c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ht="22.5" outlineLevel="1">
      <c r="A34" s="235">
        <v>8</v>
      </c>
      <c r="B34" s="236" t="s">
        <v>146</v>
      </c>
      <c r="C34" s="256" t="s">
        <v>147</v>
      </c>
      <c r="D34" s="237" t="s">
        <v>132</v>
      </c>
      <c r="E34" s="238">
        <v>95.03125</v>
      </c>
      <c r="F34" s="239"/>
      <c r="G34" s="240">
        <f>ROUND(E34*F34,2)</f>
        <v>0</v>
      </c>
      <c r="H34" s="239"/>
      <c r="I34" s="240">
        <f>ROUND(E34*H34,2)</f>
        <v>0</v>
      </c>
      <c r="J34" s="239"/>
      <c r="K34" s="240">
        <f>ROUND(E34*J34,2)</f>
        <v>0</v>
      </c>
      <c r="L34" s="240">
        <v>21</v>
      </c>
      <c r="M34" s="240">
        <f>G34*(1+L34/100)</f>
        <v>0</v>
      </c>
      <c r="N34" s="238">
        <v>0</v>
      </c>
      <c r="O34" s="238">
        <f>ROUND(E34*N34,2)</f>
        <v>0</v>
      </c>
      <c r="P34" s="238">
        <v>0</v>
      </c>
      <c r="Q34" s="238">
        <f>ROUND(E34*P34,2)</f>
        <v>0</v>
      </c>
      <c r="R34" s="240" t="s">
        <v>133</v>
      </c>
      <c r="S34" s="240" t="s">
        <v>110</v>
      </c>
      <c r="T34" s="241" t="s">
        <v>110</v>
      </c>
      <c r="U34" s="223">
        <v>1.0999999999999999E-2</v>
      </c>
      <c r="V34" s="223">
        <f>ROUND(E34*U34,2)</f>
        <v>1.05</v>
      </c>
      <c r="W34" s="223"/>
      <c r="X34" s="223" t="s">
        <v>111</v>
      </c>
      <c r="Y34" s="223" t="s">
        <v>112</v>
      </c>
      <c r="Z34" s="212"/>
      <c r="AA34" s="212"/>
      <c r="AB34" s="212"/>
      <c r="AC34" s="212"/>
      <c r="AD34" s="212"/>
      <c r="AE34" s="212"/>
      <c r="AF34" s="212"/>
      <c r="AG34" s="212" t="s">
        <v>128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2">
      <c r="A35" s="219"/>
      <c r="B35" s="220"/>
      <c r="C35" s="257" t="s">
        <v>144</v>
      </c>
      <c r="D35" s="242"/>
      <c r="E35" s="242"/>
      <c r="F35" s="242"/>
      <c r="G35" s="242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2"/>
      <c r="AA35" s="212"/>
      <c r="AB35" s="212"/>
      <c r="AC35" s="212"/>
      <c r="AD35" s="212"/>
      <c r="AE35" s="212"/>
      <c r="AF35" s="212"/>
      <c r="AG35" s="212" t="s">
        <v>115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2">
      <c r="A36" s="219"/>
      <c r="B36" s="220"/>
      <c r="C36" s="258" t="s">
        <v>148</v>
      </c>
      <c r="D36" s="225"/>
      <c r="E36" s="226">
        <v>95.03125</v>
      </c>
      <c r="F36" s="223"/>
      <c r="G36" s="223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2"/>
      <c r="AA36" s="212"/>
      <c r="AB36" s="212"/>
      <c r="AC36" s="212"/>
      <c r="AD36" s="212"/>
      <c r="AE36" s="212"/>
      <c r="AF36" s="212"/>
      <c r="AG36" s="212" t="s">
        <v>117</v>
      </c>
      <c r="AH36" s="212">
        <v>0</v>
      </c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ht="22.5" outlineLevel="1">
      <c r="A37" s="235">
        <v>9</v>
      </c>
      <c r="B37" s="236" t="s">
        <v>149</v>
      </c>
      <c r="C37" s="256" t="s">
        <v>150</v>
      </c>
      <c r="D37" s="237" t="s">
        <v>132</v>
      </c>
      <c r="E37" s="238">
        <v>13.446</v>
      </c>
      <c r="F37" s="239"/>
      <c r="G37" s="240">
        <f>ROUND(E37*F37,2)</f>
        <v>0</v>
      </c>
      <c r="H37" s="239"/>
      <c r="I37" s="240">
        <f>ROUND(E37*H37,2)</f>
        <v>0</v>
      </c>
      <c r="J37" s="239"/>
      <c r="K37" s="240">
        <f>ROUND(E37*J37,2)</f>
        <v>0</v>
      </c>
      <c r="L37" s="240">
        <v>21</v>
      </c>
      <c r="M37" s="240">
        <f>G37*(1+L37/100)</f>
        <v>0</v>
      </c>
      <c r="N37" s="238">
        <v>0</v>
      </c>
      <c r="O37" s="238">
        <f>ROUND(E37*N37,2)</f>
        <v>0</v>
      </c>
      <c r="P37" s="238">
        <v>0</v>
      </c>
      <c r="Q37" s="238">
        <f>ROUND(E37*P37,2)</f>
        <v>0</v>
      </c>
      <c r="R37" s="240" t="s">
        <v>133</v>
      </c>
      <c r="S37" s="240" t="s">
        <v>110</v>
      </c>
      <c r="T37" s="241" t="s">
        <v>110</v>
      </c>
      <c r="U37" s="223">
        <v>0.65200000000000002</v>
      </c>
      <c r="V37" s="223">
        <f>ROUND(E37*U37,2)</f>
        <v>8.77</v>
      </c>
      <c r="W37" s="223"/>
      <c r="X37" s="223" t="s">
        <v>111</v>
      </c>
      <c r="Y37" s="223" t="s">
        <v>112</v>
      </c>
      <c r="Z37" s="212"/>
      <c r="AA37" s="212"/>
      <c r="AB37" s="212"/>
      <c r="AC37" s="212"/>
      <c r="AD37" s="212"/>
      <c r="AE37" s="212"/>
      <c r="AF37" s="212"/>
      <c r="AG37" s="212" t="s">
        <v>128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>
      <c r="A38" s="219"/>
      <c r="B38" s="220"/>
      <c r="C38" s="258" t="s">
        <v>151</v>
      </c>
      <c r="D38" s="225"/>
      <c r="E38" s="226">
        <v>13.446</v>
      </c>
      <c r="F38" s="223"/>
      <c r="G38" s="223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2"/>
      <c r="AA38" s="212"/>
      <c r="AB38" s="212"/>
      <c r="AC38" s="212"/>
      <c r="AD38" s="212"/>
      <c r="AE38" s="212"/>
      <c r="AF38" s="212"/>
      <c r="AG38" s="212" t="s">
        <v>117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ht="22.5" outlineLevel="1">
      <c r="A39" s="235">
        <v>10</v>
      </c>
      <c r="B39" s="236" t="s">
        <v>152</v>
      </c>
      <c r="C39" s="256" t="s">
        <v>153</v>
      </c>
      <c r="D39" s="237" t="s">
        <v>132</v>
      </c>
      <c r="E39" s="238">
        <v>108.47725</v>
      </c>
      <c r="F39" s="239"/>
      <c r="G39" s="240">
        <f>ROUND(E39*F39,2)</f>
        <v>0</v>
      </c>
      <c r="H39" s="239"/>
      <c r="I39" s="240">
        <f>ROUND(E39*H39,2)</f>
        <v>0</v>
      </c>
      <c r="J39" s="239"/>
      <c r="K39" s="240">
        <f>ROUND(E39*J39,2)</f>
        <v>0</v>
      </c>
      <c r="L39" s="240">
        <v>21</v>
      </c>
      <c r="M39" s="240">
        <f>G39*(1+L39/100)</f>
        <v>0</v>
      </c>
      <c r="N39" s="238">
        <v>0</v>
      </c>
      <c r="O39" s="238">
        <f>ROUND(E39*N39,2)</f>
        <v>0</v>
      </c>
      <c r="P39" s="238">
        <v>0</v>
      </c>
      <c r="Q39" s="238">
        <f>ROUND(E39*P39,2)</f>
        <v>0</v>
      </c>
      <c r="R39" s="240" t="s">
        <v>133</v>
      </c>
      <c r="S39" s="240" t="s">
        <v>110</v>
      </c>
      <c r="T39" s="241" t="s">
        <v>110</v>
      </c>
      <c r="U39" s="223">
        <v>8.9999999999999993E-3</v>
      </c>
      <c r="V39" s="223">
        <f>ROUND(E39*U39,2)</f>
        <v>0.98</v>
      </c>
      <c r="W39" s="223"/>
      <c r="X39" s="223" t="s">
        <v>111</v>
      </c>
      <c r="Y39" s="223" t="s">
        <v>112</v>
      </c>
      <c r="Z39" s="212"/>
      <c r="AA39" s="212"/>
      <c r="AB39" s="212"/>
      <c r="AC39" s="212"/>
      <c r="AD39" s="212"/>
      <c r="AE39" s="212"/>
      <c r="AF39" s="212"/>
      <c r="AG39" s="212" t="s">
        <v>128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2">
      <c r="A40" s="219"/>
      <c r="B40" s="220"/>
      <c r="C40" s="259" t="s">
        <v>154</v>
      </c>
      <c r="D40" s="244"/>
      <c r="E40" s="244"/>
      <c r="F40" s="244"/>
      <c r="G40" s="244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2"/>
      <c r="AA40" s="212"/>
      <c r="AB40" s="212"/>
      <c r="AC40" s="212"/>
      <c r="AD40" s="212"/>
      <c r="AE40" s="212"/>
      <c r="AF40" s="212"/>
      <c r="AG40" s="212" t="s">
        <v>155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>
      <c r="A41" s="219"/>
      <c r="B41" s="220"/>
      <c r="C41" s="258" t="s">
        <v>138</v>
      </c>
      <c r="D41" s="225"/>
      <c r="E41" s="226">
        <v>64.90625</v>
      </c>
      <c r="F41" s="223"/>
      <c r="G41" s="223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2"/>
      <c r="AA41" s="212"/>
      <c r="AB41" s="212"/>
      <c r="AC41" s="212"/>
      <c r="AD41" s="212"/>
      <c r="AE41" s="212"/>
      <c r="AF41" s="212"/>
      <c r="AG41" s="212" t="s">
        <v>117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3">
      <c r="A42" s="219"/>
      <c r="B42" s="220"/>
      <c r="C42" s="258" t="s">
        <v>139</v>
      </c>
      <c r="D42" s="225"/>
      <c r="E42" s="226">
        <v>64.400000000000006</v>
      </c>
      <c r="F42" s="223"/>
      <c r="G42" s="223"/>
      <c r="H42" s="223"/>
      <c r="I42" s="223"/>
      <c r="J42" s="223"/>
      <c r="K42" s="223"/>
      <c r="L42" s="223"/>
      <c r="M42" s="223"/>
      <c r="N42" s="222"/>
      <c r="O42" s="222"/>
      <c r="P42" s="222"/>
      <c r="Q42" s="222"/>
      <c r="R42" s="223"/>
      <c r="S42" s="223"/>
      <c r="T42" s="223"/>
      <c r="U42" s="223"/>
      <c r="V42" s="223"/>
      <c r="W42" s="223"/>
      <c r="X42" s="223"/>
      <c r="Y42" s="223"/>
      <c r="Z42" s="212"/>
      <c r="AA42" s="212"/>
      <c r="AB42" s="212"/>
      <c r="AC42" s="212"/>
      <c r="AD42" s="212"/>
      <c r="AE42" s="212"/>
      <c r="AF42" s="212"/>
      <c r="AG42" s="212" t="s">
        <v>117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3">
      <c r="A43" s="219"/>
      <c r="B43" s="220"/>
      <c r="C43" s="258" t="s">
        <v>140</v>
      </c>
      <c r="D43" s="225"/>
      <c r="E43" s="226">
        <v>19.795999999999999</v>
      </c>
      <c r="F43" s="223"/>
      <c r="G43" s="223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2"/>
      <c r="AA43" s="212"/>
      <c r="AB43" s="212"/>
      <c r="AC43" s="212"/>
      <c r="AD43" s="212"/>
      <c r="AE43" s="212"/>
      <c r="AF43" s="212"/>
      <c r="AG43" s="212" t="s">
        <v>117</v>
      </c>
      <c r="AH43" s="212">
        <v>0</v>
      </c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3">
      <c r="A44" s="219"/>
      <c r="B44" s="220"/>
      <c r="C44" s="258" t="s">
        <v>141</v>
      </c>
      <c r="D44" s="225"/>
      <c r="E44" s="226">
        <v>-40.625</v>
      </c>
      <c r="F44" s="223"/>
      <c r="G44" s="223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2"/>
      <c r="AA44" s="212"/>
      <c r="AB44" s="212"/>
      <c r="AC44" s="212"/>
      <c r="AD44" s="212"/>
      <c r="AE44" s="212"/>
      <c r="AF44" s="212"/>
      <c r="AG44" s="212" t="s">
        <v>117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ht="22.5" outlineLevel="1">
      <c r="A45" s="235">
        <v>11</v>
      </c>
      <c r="B45" s="236" t="s">
        <v>156</v>
      </c>
      <c r="C45" s="256" t="s">
        <v>157</v>
      </c>
      <c r="D45" s="237" t="s">
        <v>132</v>
      </c>
      <c r="E45" s="238">
        <v>13.446</v>
      </c>
      <c r="F45" s="239"/>
      <c r="G45" s="240">
        <f>ROUND(E45*F45,2)</f>
        <v>0</v>
      </c>
      <c r="H45" s="239"/>
      <c r="I45" s="240">
        <f>ROUND(E45*H45,2)</f>
        <v>0</v>
      </c>
      <c r="J45" s="239"/>
      <c r="K45" s="240">
        <f>ROUND(E45*J45,2)</f>
        <v>0</v>
      </c>
      <c r="L45" s="240">
        <v>21</v>
      </c>
      <c r="M45" s="240">
        <f>G45*(1+L45/100)</f>
        <v>0</v>
      </c>
      <c r="N45" s="238">
        <v>0</v>
      </c>
      <c r="O45" s="238">
        <f>ROUND(E45*N45,2)</f>
        <v>0</v>
      </c>
      <c r="P45" s="238">
        <v>0</v>
      </c>
      <c r="Q45" s="238">
        <f>ROUND(E45*P45,2)</f>
        <v>0</v>
      </c>
      <c r="R45" s="240" t="s">
        <v>133</v>
      </c>
      <c r="S45" s="240" t="s">
        <v>110</v>
      </c>
      <c r="T45" s="241" t="s">
        <v>110</v>
      </c>
      <c r="U45" s="223">
        <v>0.13</v>
      </c>
      <c r="V45" s="223">
        <f>ROUND(E45*U45,2)</f>
        <v>1.75</v>
      </c>
      <c r="W45" s="223"/>
      <c r="X45" s="223" t="s">
        <v>111</v>
      </c>
      <c r="Y45" s="223" t="s">
        <v>112</v>
      </c>
      <c r="Z45" s="212"/>
      <c r="AA45" s="212"/>
      <c r="AB45" s="212"/>
      <c r="AC45" s="212"/>
      <c r="AD45" s="212"/>
      <c r="AE45" s="212"/>
      <c r="AF45" s="212"/>
      <c r="AG45" s="212" t="s">
        <v>113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2">
      <c r="A46" s="219"/>
      <c r="B46" s="220"/>
      <c r="C46" s="257" t="s">
        <v>158</v>
      </c>
      <c r="D46" s="242"/>
      <c r="E46" s="242"/>
      <c r="F46" s="242"/>
      <c r="G46" s="242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2"/>
      <c r="AA46" s="212"/>
      <c r="AB46" s="212"/>
      <c r="AC46" s="212"/>
      <c r="AD46" s="212"/>
      <c r="AE46" s="212"/>
      <c r="AF46" s="212"/>
      <c r="AG46" s="212" t="s">
        <v>115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1">
      <c r="A47" s="235">
        <v>12</v>
      </c>
      <c r="B47" s="236" t="s">
        <v>159</v>
      </c>
      <c r="C47" s="256" t="s">
        <v>160</v>
      </c>
      <c r="D47" s="237" t="s">
        <v>108</v>
      </c>
      <c r="E47" s="238">
        <v>201</v>
      </c>
      <c r="F47" s="239"/>
      <c r="G47" s="240">
        <f>ROUND(E47*F47,2)</f>
        <v>0</v>
      </c>
      <c r="H47" s="239"/>
      <c r="I47" s="240">
        <f>ROUND(E47*H47,2)</f>
        <v>0</v>
      </c>
      <c r="J47" s="239"/>
      <c r="K47" s="240">
        <f>ROUND(E47*J47,2)</f>
        <v>0</v>
      </c>
      <c r="L47" s="240">
        <v>21</v>
      </c>
      <c r="M47" s="240">
        <f>G47*(1+L47/100)</f>
        <v>0</v>
      </c>
      <c r="N47" s="238">
        <v>0</v>
      </c>
      <c r="O47" s="238">
        <f>ROUND(E47*N47,2)</f>
        <v>0</v>
      </c>
      <c r="P47" s="238">
        <v>0</v>
      </c>
      <c r="Q47" s="238">
        <f>ROUND(E47*P47,2)</f>
        <v>0</v>
      </c>
      <c r="R47" s="240" t="s">
        <v>161</v>
      </c>
      <c r="S47" s="240" t="s">
        <v>110</v>
      </c>
      <c r="T47" s="241" t="s">
        <v>110</v>
      </c>
      <c r="U47" s="223">
        <v>0.06</v>
      </c>
      <c r="V47" s="223">
        <f>ROUND(E47*U47,2)</f>
        <v>12.06</v>
      </c>
      <c r="W47" s="223"/>
      <c r="X47" s="223" t="s">
        <v>111</v>
      </c>
      <c r="Y47" s="223" t="s">
        <v>112</v>
      </c>
      <c r="Z47" s="212"/>
      <c r="AA47" s="212"/>
      <c r="AB47" s="212"/>
      <c r="AC47" s="212"/>
      <c r="AD47" s="212"/>
      <c r="AE47" s="212"/>
      <c r="AF47" s="212"/>
      <c r="AG47" s="212" t="s">
        <v>128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2">
      <c r="A48" s="219"/>
      <c r="B48" s="220"/>
      <c r="C48" s="257" t="s">
        <v>162</v>
      </c>
      <c r="D48" s="242"/>
      <c r="E48" s="242"/>
      <c r="F48" s="242"/>
      <c r="G48" s="242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2"/>
      <c r="AA48" s="212"/>
      <c r="AB48" s="212"/>
      <c r="AC48" s="212"/>
      <c r="AD48" s="212"/>
      <c r="AE48" s="212"/>
      <c r="AF48" s="212"/>
      <c r="AG48" s="212" t="s">
        <v>115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2">
      <c r="A49" s="219"/>
      <c r="B49" s="220"/>
      <c r="C49" s="258" t="s">
        <v>163</v>
      </c>
      <c r="D49" s="225"/>
      <c r="E49" s="226">
        <v>201</v>
      </c>
      <c r="F49" s="223"/>
      <c r="G49" s="223"/>
      <c r="H49" s="223"/>
      <c r="I49" s="223"/>
      <c r="J49" s="223"/>
      <c r="K49" s="223"/>
      <c r="L49" s="223"/>
      <c r="M49" s="223"/>
      <c r="N49" s="222"/>
      <c r="O49" s="222"/>
      <c r="P49" s="222"/>
      <c r="Q49" s="222"/>
      <c r="R49" s="223"/>
      <c r="S49" s="223"/>
      <c r="T49" s="223"/>
      <c r="U49" s="223"/>
      <c r="V49" s="223"/>
      <c r="W49" s="223"/>
      <c r="X49" s="223"/>
      <c r="Y49" s="223"/>
      <c r="Z49" s="212"/>
      <c r="AA49" s="212"/>
      <c r="AB49" s="212"/>
      <c r="AC49" s="212"/>
      <c r="AD49" s="212"/>
      <c r="AE49" s="212"/>
      <c r="AF49" s="212"/>
      <c r="AG49" s="212" t="s">
        <v>117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>
      <c r="A50" s="235">
        <v>13</v>
      </c>
      <c r="B50" s="236" t="s">
        <v>164</v>
      </c>
      <c r="C50" s="256" t="s">
        <v>165</v>
      </c>
      <c r="D50" s="237" t="s">
        <v>108</v>
      </c>
      <c r="E50" s="238">
        <v>337.435</v>
      </c>
      <c r="F50" s="239"/>
      <c r="G50" s="240">
        <f>ROUND(E50*F50,2)</f>
        <v>0</v>
      </c>
      <c r="H50" s="239"/>
      <c r="I50" s="240">
        <f>ROUND(E50*H50,2)</f>
        <v>0</v>
      </c>
      <c r="J50" s="239"/>
      <c r="K50" s="240">
        <f>ROUND(E50*J50,2)</f>
        <v>0</v>
      </c>
      <c r="L50" s="240">
        <v>21</v>
      </c>
      <c r="M50" s="240">
        <f>G50*(1+L50/100)</f>
        <v>0</v>
      </c>
      <c r="N50" s="238">
        <v>0</v>
      </c>
      <c r="O50" s="238">
        <f>ROUND(E50*N50,2)</f>
        <v>0</v>
      </c>
      <c r="P50" s="238">
        <v>0</v>
      </c>
      <c r="Q50" s="238">
        <f>ROUND(E50*P50,2)</f>
        <v>0</v>
      </c>
      <c r="R50" s="240" t="s">
        <v>133</v>
      </c>
      <c r="S50" s="240" t="s">
        <v>110</v>
      </c>
      <c r="T50" s="241" t="s">
        <v>110</v>
      </c>
      <c r="U50" s="223">
        <v>1.7999999999999999E-2</v>
      </c>
      <c r="V50" s="223">
        <f>ROUND(E50*U50,2)</f>
        <v>6.07</v>
      </c>
      <c r="W50" s="223"/>
      <c r="X50" s="223" t="s">
        <v>111</v>
      </c>
      <c r="Y50" s="223" t="s">
        <v>112</v>
      </c>
      <c r="Z50" s="212"/>
      <c r="AA50" s="212"/>
      <c r="AB50" s="212"/>
      <c r="AC50" s="212"/>
      <c r="AD50" s="212"/>
      <c r="AE50" s="212"/>
      <c r="AF50" s="212"/>
      <c r="AG50" s="212" t="s">
        <v>128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2">
      <c r="A51" s="219"/>
      <c r="B51" s="220"/>
      <c r="C51" s="257" t="s">
        <v>166</v>
      </c>
      <c r="D51" s="242"/>
      <c r="E51" s="242"/>
      <c r="F51" s="242"/>
      <c r="G51" s="242"/>
      <c r="H51" s="223"/>
      <c r="I51" s="223"/>
      <c r="J51" s="223"/>
      <c r="K51" s="223"/>
      <c r="L51" s="223"/>
      <c r="M51" s="223"/>
      <c r="N51" s="222"/>
      <c r="O51" s="222"/>
      <c r="P51" s="222"/>
      <c r="Q51" s="222"/>
      <c r="R51" s="223"/>
      <c r="S51" s="223"/>
      <c r="T51" s="223"/>
      <c r="U51" s="223"/>
      <c r="V51" s="223"/>
      <c r="W51" s="223"/>
      <c r="X51" s="223"/>
      <c r="Y51" s="223"/>
      <c r="Z51" s="212"/>
      <c r="AA51" s="212"/>
      <c r="AB51" s="212"/>
      <c r="AC51" s="212"/>
      <c r="AD51" s="212"/>
      <c r="AE51" s="212"/>
      <c r="AF51" s="212"/>
      <c r="AG51" s="212" t="s">
        <v>115</v>
      </c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2">
      <c r="A52" s="219"/>
      <c r="B52" s="220"/>
      <c r="C52" s="258" t="s">
        <v>167</v>
      </c>
      <c r="D52" s="225"/>
      <c r="E52" s="226">
        <v>96.875</v>
      </c>
      <c r="F52" s="223"/>
      <c r="G52" s="223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2"/>
      <c r="AA52" s="212"/>
      <c r="AB52" s="212"/>
      <c r="AC52" s="212"/>
      <c r="AD52" s="212"/>
      <c r="AE52" s="212"/>
      <c r="AF52" s="212"/>
      <c r="AG52" s="212" t="s">
        <v>117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3">
      <c r="A53" s="219"/>
      <c r="B53" s="220"/>
      <c r="C53" s="258" t="s">
        <v>168</v>
      </c>
      <c r="D53" s="225"/>
      <c r="E53" s="226">
        <v>184</v>
      </c>
      <c r="F53" s="223"/>
      <c r="G53" s="223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2"/>
      <c r="AA53" s="212"/>
      <c r="AB53" s="212"/>
      <c r="AC53" s="212"/>
      <c r="AD53" s="212"/>
      <c r="AE53" s="212"/>
      <c r="AF53" s="212"/>
      <c r="AG53" s="212" t="s">
        <v>117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outlineLevel="3">
      <c r="A54" s="219"/>
      <c r="B54" s="220"/>
      <c r="C54" s="258" t="s">
        <v>169</v>
      </c>
      <c r="D54" s="225"/>
      <c r="E54" s="226">
        <v>56.56</v>
      </c>
      <c r="F54" s="223"/>
      <c r="G54" s="223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2"/>
      <c r="AA54" s="212"/>
      <c r="AB54" s="212"/>
      <c r="AC54" s="212"/>
      <c r="AD54" s="212"/>
      <c r="AE54" s="212"/>
      <c r="AF54" s="212"/>
      <c r="AG54" s="212" t="s">
        <v>117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ht="22.5" outlineLevel="1">
      <c r="A55" s="235">
        <v>14</v>
      </c>
      <c r="B55" s="236" t="s">
        <v>170</v>
      </c>
      <c r="C55" s="256" t="s">
        <v>171</v>
      </c>
      <c r="D55" s="237" t="s">
        <v>108</v>
      </c>
      <c r="E55" s="238">
        <v>224.1</v>
      </c>
      <c r="F55" s="239"/>
      <c r="G55" s="240">
        <f>ROUND(E55*F55,2)</f>
        <v>0</v>
      </c>
      <c r="H55" s="239"/>
      <c r="I55" s="240">
        <f>ROUND(E55*H55,2)</f>
        <v>0</v>
      </c>
      <c r="J55" s="239"/>
      <c r="K55" s="240">
        <f>ROUND(E55*J55,2)</f>
        <v>0</v>
      </c>
      <c r="L55" s="240">
        <v>21</v>
      </c>
      <c r="M55" s="240">
        <f>G55*(1+L55/100)</f>
        <v>0</v>
      </c>
      <c r="N55" s="238">
        <v>0</v>
      </c>
      <c r="O55" s="238">
        <f>ROUND(E55*N55,2)</f>
        <v>0</v>
      </c>
      <c r="P55" s="238">
        <v>0</v>
      </c>
      <c r="Q55" s="238">
        <f>ROUND(E55*P55,2)</f>
        <v>0</v>
      </c>
      <c r="R55" s="240" t="s">
        <v>161</v>
      </c>
      <c r="S55" s="240" t="s">
        <v>110</v>
      </c>
      <c r="T55" s="241" t="s">
        <v>110</v>
      </c>
      <c r="U55" s="223">
        <v>0.15</v>
      </c>
      <c r="V55" s="223">
        <f>ROUND(E55*U55,2)</f>
        <v>33.619999999999997</v>
      </c>
      <c r="W55" s="223"/>
      <c r="X55" s="223" t="s">
        <v>111</v>
      </c>
      <c r="Y55" s="223" t="s">
        <v>112</v>
      </c>
      <c r="Z55" s="212"/>
      <c r="AA55" s="212"/>
      <c r="AB55" s="212"/>
      <c r="AC55" s="212"/>
      <c r="AD55" s="212"/>
      <c r="AE55" s="212"/>
      <c r="AF55" s="212"/>
      <c r="AG55" s="212" t="s">
        <v>128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2">
      <c r="A56" s="219"/>
      <c r="B56" s="220"/>
      <c r="C56" s="257" t="s">
        <v>172</v>
      </c>
      <c r="D56" s="242"/>
      <c r="E56" s="242"/>
      <c r="F56" s="242"/>
      <c r="G56" s="242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2"/>
      <c r="AA56" s="212"/>
      <c r="AB56" s="212"/>
      <c r="AC56" s="212"/>
      <c r="AD56" s="212"/>
      <c r="AE56" s="212"/>
      <c r="AF56" s="212"/>
      <c r="AG56" s="212" t="s">
        <v>115</v>
      </c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2">
      <c r="A57" s="219"/>
      <c r="B57" s="220"/>
      <c r="C57" s="258" t="s">
        <v>173</v>
      </c>
      <c r="D57" s="225"/>
      <c r="E57" s="226">
        <v>224.1</v>
      </c>
      <c r="F57" s="223"/>
      <c r="G57" s="223"/>
      <c r="H57" s="223"/>
      <c r="I57" s="223"/>
      <c r="J57" s="223"/>
      <c r="K57" s="223"/>
      <c r="L57" s="223"/>
      <c r="M57" s="223"/>
      <c r="N57" s="222"/>
      <c r="O57" s="222"/>
      <c r="P57" s="222"/>
      <c r="Q57" s="222"/>
      <c r="R57" s="223"/>
      <c r="S57" s="223"/>
      <c r="T57" s="223"/>
      <c r="U57" s="223"/>
      <c r="V57" s="223"/>
      <c r="W57" s="223"/>
      <c r="X57" s="223"/>
      <c r="Y57" s="223"/>
      <c r="Z57" s="212"/>
      <c r="AA57" s="212"/>
      <c r="AB57" s="212"/>
      <c r="AC57" s="212"/>
      <c r="AD57" s="212"/>
      <c r="AE57" s="212"/>
      <c r="AF57" s="212"/>
      <c r="AG57" s="212" t="s">
        <v>117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>
      <c r="A58" s="235">
        <v>15</v>
      </c>
      <c r="B58" s="236" t="s">
        <v>174</v>
      </c>
      <c r="C58" s="256" t="s">
        <v>175</v>
      </c>
      <c r="D58" s="237" t="s">
        <v>108</v>
      </c>
      <c r="E58" s="238">
        <v>201</v>
      </c>
      <c r="F58" s="239"/>
      <c r="G58" s="240">
        <f>ROUND(E58*F58,2)</f>
        <v>0</v>
      </c>
      <c r="H58" s="239"/>
      <c r="I58" s="240">
        <f>ROUND(E58*H58,2)</f>
        <v>0</v>
      </c>
      <c r="J58" s="239"/>
      <c r="K58" s="240">
        <f>ROUND(E58*J58,2)</f>
        <v>0</v>
      </c>
      <c r="L58" s="240">
        <v>21</v>
      </c>
      <c r="M58" s="240">
        <f>G58*(1+L58/100)</f>
        <v>0</v>
      </c>
      <c r="N58" s="238">
        <v>0</v>
      </c>
      <c r="O58" s="238">
        <f>ROUND(E58*N58,2)</f>
        <v>0</v>
      </c>
      <c r="P58" s="238">
        <v>0</v>
      </c>
      <c r="Q58" s="238">
        <f>ROUND(E58*P58,2)</f>
        <v>0</v>
      </c>
      <c r="R58" s="240" t="s">
        <v>161</v>
      </c>
      <c r="S58" s="240" t="s">
        <v>110</v>
      </c>
      <c r="T58" s="241" t="s">
        <v>110</v>
      </c>
      <c r="U58" s="223">
        <v>0.01</v>
      </c>
      <c r="V58" s="223">
        <f>ROUND(E58*U58,2)</f>
        <v>2.0099999999999998</v>
      </c>
      <c r="W58" s="223"/>
      <c r="X58" s="223" t="s">
        <v>111</v>
      </c>
      <c r="Y58" s="223" t="s">
        <v>112</v>
      </c>
      <c r="Z58" s="212"/>
      <c r="AA58" s="212"/>
      <c r="AB58" s="212"/>
      <c r="AC58" s="212"/>
      <c r="AD58" s="212"/>
      <c r="AE58" s="212"/>
      <c r="AF58" s="212"/>
      <c r="AG58" s="212" t="s">
        <v>128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ht="22.5" outlineLevel="2">
      <c r="A59" s="219"/>
      <c r="B59" s="220"/>
      <c r="C59" s="257" t="s">
        <v>176</v>
      </c>
      <c r="D59" s="242"/>
      <c r="E59" s="242"/>
      <c r="F59" s="242"/>
      <c r="G59" s="242"/>
      <c r="H59" s="223"/>
      <c r="I59" s="223"/>
      <c r="J59" s="223"/>
      <c r="K59" s="223"/>
      <c r="L59" s="223"/>
      <c r="M59" s="223"/>
      <c r="N59" s="222"/>
      <c r="O59" s="222"/>
      <c r="P59" s="222"/>
      <c r="Q59" s="222"/>
      <c r="R59" s="223"/>
      <c r="S59" s="223"/>
      <c r="T59" s="223"/>
      <c r="U59" s="223"/>
      <c r="V59" s="223"/>
      <c r="W59" s="223"/>
      <c r="X59" s="223"/>
      <c r="Y59" s="223"/>
      <c r="Z59" s="212"/>
      <c r="AA59" s="212"/>
      <c r="AB59" s="212"/>
      <c r="AC59" s="212"/>
      <c r="AD59" s="212"/>
      <c r="AE59" s="212"/>
      <c r="AF59" s="212"/>
      <c r="AG59" s="212" t="s">
        <v>115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43" t="str">
        <f>C59</f>
        <v>bez ohledu na způsob založení, tj. pokosení se shrabáním, naložením shrabků na dopravní prostředek s odvezením do 20 km a se složením,</v>
      </c>
      <c r="BB59" s="212"/>
      <c r="BC59" s="212"/>
      <c r="BD59" s="212"/>
      <c r="BE59" s="212"/>
      <c r="BF59" s="212"/>
      <c r="BG59" s="212"/>
      <c r="BH59" s="212"/>
    </row>
    <row r="60" spans="1:60" outlineLevel="2">
      <c r="A60" s="219"/>
      <c r="B60" s="220"/>
      <c r="C60" s="258" t="s">
        <v>177</v>
      </c>
      <c r="D60" s="225"/>
      <c r="E60" s="226">
        <v>201</v>
      </c>
      <c r="F60" s="223"/>
      <c r="G60" s="223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2"/>
      <c r="AA60" s="212"/>
      <c r="AB60" s="212"/>
      <c r="AC60" s="212"/>
      <c r="AD60" s="212"/>
      <c r="AE60" s="212"/>
      <c r="AF60" s="212"/>
      <c r="AG60" s="212" t="s">
        <v>117</v>
      </c>
      <c r="AH60" s="212">
        <v>0</v>
      </c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>
      <c r="A61" s="235">
        <v>16</v>
      </c>
      <c r="B61" s="236" t="s">
        <v>178</v>
      </c>
      <c r="C61" s="256" t="s">
        <v>179</v>
      </c>
      <c r="D61" s="237" t="s">
        <v>132</v>
      </c>
      <c r="E61" s="238">
        <v>96.411249999999995</v>
      </c>
      <c r="F61" s="239"/>
      <c r="G61" s="240">
        <f>ROUND(E61*F61,2)</f>
        <v>0</v>
      </c>
      <c r="H61" s="239"/>
      <c r="I61" s="240">
        <f>ROUND(E61*H61,2)</f>
        <v>0</v>
      </c>
      <c r="J61" s="239"/>
      <c r="K61" s="240">
        <f>ROUND(E61*J61,2)</f>
        <v>0</v>
      </c>
      <c r="L61" s="240">
        <v>21</v>
      </c>
      <c r="M61" s="240">
        <f>G61*(1+L61/100)</f>
        <v>0</v>
      </c>
      <c r="N61" s="238">
        <v>0</v>
      </c>
      <c r="O61" s="238">
        <f>ROUND(E61*N61,2)</f>
        <v>0</v>
      </c>
      <c r="P61" s="238">
        <v>0</v>
      </c>
      <c r="Q61" s="238">
        <f>ROUND(E61*P61,2)</f>
        <v>0</v>
      </c>
      <c r="R61" s="240" t="s">
        <v>133</v>
      </c>
      <c r="S61" s="240" t="s">
        <v>110</v>
      </c>
      <c r="T61" s="241" t="s">
        <v>110</v>
      </c>
      <c r="U61" s="223">
        <v>0</v>
      </c>
      <c r="V61" s="223">
        <f>ROUND(E61*U61,2)</f>
        <v>0</v>
      </c>
      <c r="W61" s="223"/>
      <c r="X61" s="223" t="s">
        <v>111</v>
      </c>
      <c r="Y61" s="223" t="s">
        <v>112</v>
      </c>
      <c r="Z61" s="212"/>
      <c r="AA61" s="212"/>
      <c r="AB61" s="212"/>
      <c r="AC61" s="212"/>
      <c r="AD61" s="212"/>
      <c r="AE61" s="212"/>
      <c r="AF61" s="212"/>
      <c r="AG61" s="212" t="s">
        <v>113</v>
      </c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2">
      <c r="A62" s="219"/>
      <c r="B62" s="220"/>
      <c r="C62" s="258" t="s">
        <v>180</v>
      </c>
      <c r="D62" s="225"/>
      <c r="E62" s="226"/>
      <c r="F62" s="223"/>
      <c r="G62" s="223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2"/>
      <c r="AA62" s="212"/>
      <c r="AB62" s="212"/>
      <c r="AC62" s="212"/>
      <c r="AD62" s="212"/>
      <c r="AE62" s="212"/>
      <c r="AF62" s="212"/>
      <c r="AG62" s="212" t="s">
        <v>117</v>
      </c>
      <c r="AH62" s="212">
        <v>0</v>
      </c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>
      <c r="A63" s="219"/>
      <c r="B63" s="220"/>
      <c r="C63" s="258" t="s">
        <v>181</v>
      </c>
      <c r="D63" s="225"/>
      <c r="E63" s="226">
        <v>96.411249999999995</v>
      </c>
      <c r="F63" s="223"/>
      <c r="G63" s="223"/>
      <c r="H63" s="223"/>
      <c r="I63" s="223"/>
      <c r="J63" s="223"/>
      <c r="K63" s="223"/>
      <c r="L63" s="223"/>
      <c r="M63" s="223"/>
      <c r="N63" s="222"/>
      <c r="O63" s="222"/>
      <c r="P63" s="222"/>
      <c r="Q63" s="222"/>
      <c r="R63" s="223"/>
      <c r="S63" s="223"/>
      <c r="T63" s="223"/>
      <c r="U63" s="223"/>
      <c r="V63" s="223"/>
      <c r="W63" s="223"/>
      <c r="X63" s="223"/>
      <c r="Y63" s="223"/>
      <c r="Z63" s="212"/>
      <c r="AA63" s="212"/>
      <c r="AB63" s="212"/>
      <c r="AC63" s="212"/>
      <c r="AD63" s="212"/>
      <c r="AE63" s="212"/>
      <c r="AF63" s="212"/>
      <c r="AG63" s="212" t="s">
        <v>117</v>
      </c>
      <c r="AH63" s="212">
        <v>0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>
      <c r="A64" s="245">
        <v>17</v>
      </c>
      <c r="B64" s="246" t="s">
        <v>182</v>
      </c>
      <c r="C64" s="260" t="s">
        <v>183</v>
      </c>
      <c r="D64" s="247" t="s">
        <v>184</v>
      </c>
      <c r="E64" s="248">
        <v>4</v>
      </c>
      <c r="F64" s="249"/>
      <c r="G64" s="250">
        <f>ROUND(E64*F64,2)</f>
        <v>0</v>
      </c>
      <c r="H64" s="249"/>
      <c r="I64" s="250">
        <f>ROUND(E64*H64,2)</f>
        <v>0</v>
      </c>
      <c r="J64" s="249"/>
      <c r="K64" s="250">
        <f>ROUND(E64*J64,2)</f>
        <v>0</v>
      </c>
      <c r="L64" s="250">
        <v>21</v>
      </c>
      <c r="M64" s="250">
        <f>G64*(1+L64/100)</f>
        <v>0</v>
      </c>
      <c r="N64" s="248">
        <v>1E-3</v>
      </c>
      <c r="O64" s="248">
        <f>ROUND(E64*N64,2)</f>
        <v>0</v>
      </c>
      <c r="P64" s="248">
        <v>0</v>
      </c>
      <c r="Q64" s="248">
        <f>ROUND(E64*P64,2)</f>
        <v>0</v>
      </c>
      <c r="R64" s="250" t="s">
        <v>185</v>
      </c>
      <c r="S64" s="250" t="s">
        <v>110</v>
      </c>
      <c r="T64" s="251" t="s">
        <v>110</v>
      </c>
      <c r="U64" s="223">
        <v>0</v>
      </c>
      <c r="V64" s="223">
        <f>ROUND(E64*U64,2)</f>
        <v>0</v>
      </c>
      <c r="W64" s="223"/>
      <c r="X64" s="223" t="s">
        <v>186</v>
      </c>
      <c r="Y64" s="223" t="s">
        <v>112</v>
      </c>
      <c r="Z64" s="212"/>
      <c r="AA64" s="212"/>
      <c r="AB64" s="212"/>
      <c r="AC64" s="212"/>
      <c r="AD64" s="212"/>
      <c r="AE64" s="212"/>
      <c r="AF64" s="212"/>
      <c r="AG64" s="212" t="s">
        <v>187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>
      <c r="A65" s="228" t="s">
        <v>104</v>
      </c>
      <c r="B65" s="229" t="s">
        <v>62</v>
      </c>
      <c r="C65" s="255" t="s">
        <v>63</v>
      </c>
      <c r="D65" s="230"/>
      <c r="E65" s="231"/>
      <c r="F65" s="232"/>
      <c r="G65" s="232">
        <f>SUMIF(AG66:AG94,"&lt;&gt;NOR",G66:G94)</f>
        <v>0</v>
      </c>
      <c r="H65" s="232"/>
      <c r="I65" s="232">
        <f>SUM(I66:I94)</f>
        <v>0</v>
      </c>
      <c r="J65" s="232"/>
      <c r="K65" s="232">
        <f>SUM(K66:K94)</f>
        <v>0</v>
      </c>
      <c r="L65" s="232"/>
      <c r="M65" s="232">
        <f>SUM(M66:M94)</f>
        <v>0</v>
      </c>
      <c r="N65" s="231"/>
      <c r="O65" s="231">
        <f>SUM(O66:O94)</f>
        <v>282.03000000000003</v>
      </c>
      <c r="P65" s="231"/>
      <c r="Q65" s="231">
        <f>SUM(Q66:Q94)</f>
        <v>0</v>
      </c>
      <c r="R65" s="232"/>
      <c r="S65" s="232"/>
      <c r="T65" s="233"/>
      <c r="U65" s="227"/>
      <c r="V65" s="227">
        <f>SUM(V66:V94)</f>
        <v>179.90999999999997</v>
      </c>
      <c r="W65" s="227"/>
      <c r="X65" s="227"/>
      <c r="Y65" s="227"/>
      <c r="AG65" t="s">
        <v>105</v>
      </c>
    </row>
    <row r="66" spans="1:60" ht="22.5" outlineLevel="1">
      <c r="A66" s="235">
        <v>18</v>
      </c>
      <c r="B66" s="236" t="s">
        <v>188</v>
      </c>
      <c r="C66" s="256" t="s">
        <v>189</v>
      </c>
      <c r="D66" s="237" t="s">
        <v>108</v>
      </c>
      <c r="E66" s="238">
        <v>96.875</v>
      </c>
      <c r="F66" s="239"/>
      <c r="G66" s="240">
        <f>ROUND(E66*F66,2)</f>
        <v>0</v>
      </c>
      <c r="H66" s="239"/>
      <c r="I66" s="240">
        <f>ROUND(E66*H66,2)</f>
        <v>0</v>
      </c>
      <c r="J66" s="239"/>
      <c r="K66" s="240">
        <f>ROUND(E66*J66,2)</f>
        <v>0</v>
      </c>
      <c r="L66" s="240">
        <v>21</v>
      </c>
      <c r="M66" s="240">
        <f>G66*(1+L66/100)</f>
        <v>0</v>
      </c>
      <c r="N66" s="238">
        <v>0.34499999999999997</v>
      </c>
      <c r="O66" s="238">
        <f>ROUND(E66*N66,2)</f>
        <v>33.42</v>
      </c>
      <c r="P66" s="238">
        <v>0</v>
      </c>
      <c r="Q66" s="238">
        <f>ROUND(E66*P66,2)</f>
        <v>0</v>
      </c>
      <c r="R66" s="240" t="s">
        <v>109</v>
      </c>
      <c r="S66" s="240" t="s">
        <v>110</v>
      </c>
      <c r="T66" s="241" t="s">
        <v>110</v>
      </c>
      <c r="U66" s="223">
        <v>0.03</v>
      </c>
      <c r="V66" s="223">
        <f>ROUND(E66*U66,2)</f>
        <v>2.91</v>
      </c>
      <c r="W66" s="223"/>
      <c r="X66" s="223" t="s">
        <v>111</v>
      </c>
      <c r="Y66" s="223" t="s">
        <v>112</v>
      </c>
      <c r="Z66" s="212"/>
      <c r="AA66" s="212"/>
      <c r="AB66" s="212"/>
      <c r="AC66" s="212"/>
      <c r="AD66" s="212"/>
      <c r="AE66" s="212"/>
      <c r="AF66" s="212"/>
      <c r="AG66" s="212" t="s">
        <v>128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2">
      <c r="A67" s="219"/>
      <c r="B67" s="220"/>
      <c r="C67" s="258" t="s">
        <v>190</v>
      </c>
      <c r="D67" s="225"/>
      <c r="E67" s="226">
        <v>75</v>
      </c>
      <c r="F67" s="223"/>
      <c r="G67" s="223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2"/>
      <c r="AA67" s="212"/>
      <c r="AB67" s="212"/>
      <c r="AC67" s="212"/>
      <c r="AD67" s="212"/>
      <c r="AE67" s="212"/>
      <c r="AF67" s="212"/>
      <c r="AG67" s="212" t="s">
        <v>117</v>
      </c>
      <c r="AH67" s="212">
        <v>0</v>
      </c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3">
      <c r="A68" s="219"/>
      <c r="B68" s="220"/>
      <c r="C68" s="258" t="s">
        <v>191</v>
      </c>
      <c r="D68" s="225"/>
      <c r="E68" s="226">
        <v>21.875</v>
      </c>
      <c r="F68" s="223"/>
      <c r="G68" s="223"/>
      <c r="H68" s="223"/>
      <c r="I68" s="223"/>
      <c r="J68" s="223"/>
      <c r="K68" s="223"/>
      <c r="L68" s="223"/>
      <c r="M68" s="223"/>
      <c r="N68" s="222"/>
      <c r="O68" s="222"/>
      <c r="P68" s="222"/>
      <c r="Q68" s="222"/>
      <c r="R68" s="223"/>
      <c r="S68" s="223"/>
      <c r="T68" s="223"/>
      <c r="U68" s="223"/>
      <c r="V68" s="223"/>
      <c r="W68" s="223"/>
      <c r="X68" s="223"/>
      <c r="Y68" s="223"/>
      <c r="Z68" s="212"/>
      <c r="AA68" s="212"/>
      <c r="AB68" s="212"/>
      <c r="AC68" s="212"/>
      <c r="AD68" s="212"/>
      <c r="AE68" s="212"/>
      <c r="AF68" s="212"/>
      <c r="AG68" s="212" t="s">
        <v>117</v>
      </c>
      <c r="AH68" s="212">
        <v>0</v>
      </c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ht="22.5" outlineLevel="1">
      <c r="A69" s="235">
        <v>19</v>
      </c>
      <c r="B69" s="236" t="s">
        <v>192</v>
      </c>
      <c r="C69" s="256" t="s">
        <v>193</v>
      </c>
      <c r="D69" s="237" t="s">
        <v>108</v>
      </c>
      <c r="E69" s="238">
        <v>280.875</v>
      </c>
      <c r="F69" s="239"/>
      <c r="G69" s="240">
        <f>ROUND(E69*F69,2)</f>
        <v>0</v>
      </c>
      <c r="H69" s="239"/>
      <c r="I69" s="240">
        <f>ROUND(E69*H69,2)</f>
        <v>0</v>
      </c>
      <c r="J69" s="239"/>
      <c r="K69" s="240">
        <f>ROUND(E69*J69,2)</f>
        <v>0</v>
      </c>
      <c r="L69" s="240">
        <v>21</v>
      </c>
      <c r="M69" s="240">
        <f>G69*(1+L69/100)</f>
        <v>0</v>
      </c>
      <c r="N69" s="238">
        <v>0.57499999999999996</v>
      </c>
      <c r="O69" s="238">
        <f>ROUND(E69*N69,2)</f>
        <v>161.5</v>
      </c>
      <c r="P69" s="238">
        <v>0</v>
      </c>
      <c r="Q69" s="238">
        <f>ROUND(E69*P69,2)</f>
        <v>0</v>
      </c>
      <c r="R69" s="240" t="s">
        <v>109</v>
      </c>
      <c r="S69" s="240" t="s">
        <v>110</v>
      </c>
      <c r="T69" s="241" t="s">
        <v>110</v>
      </c>
      <c r="U69" s="223">
        <v>0.03</v>
      </c>
      <c r="V69" s="223">
        <f>ROUND(E69*U69,2)</f>
        <v>8.43</v>
      </c>
      <c r="W69" s="223"/>
      <c r="X69" s="223" t="s">
        <v>111</v>
      </c>
      <c r="Y69" s="223" t="s">
        <v>112</v>
      </c>
      <c r="Z69" s="212"/>
      <c r="AA69" s="212"/>
      <c r="AB69" s="212"/>
      <c r="AC69" s="212"/>
      <c r="AD69" s="212"/>
      <c r="AE69" s="212"/>
      <c r="AF69" s="212"/>
      <c r="AG69" s="212" t="s">
        <v>113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2">
      <c r="A70" s="219"/>
      <c r="B70" s="220"/>
      <c r="C70" s="258" t="s">
        <v>194</v>
      </c>
      <c r="D70" s="225"/>
      <c r="E70" s="226">
        <v>180.5</v>
      </c>
      <c r="F70" s="223"/>
      <c r="G70" s="223"/>
      <c r="H70" s="223"/>
      <c r="I70" s="223"/>
      <c r="J70" s="223"/>
      <c r="K70" s="223"/>
      <c r="L70" s="223"/>
      <c r="M70" s="223"/>
      <c r="N70" s="222"/>
      <c r="O70" s="222"/>
      <c r="P70" s="222"/>
      <c r="Q70" s="222"/>
      <c r="R70" s="223"/>
      <c r="S70" s="223"/>
      <c r="T70" s="223"/>
      <c r="U70" s="223"/>
      <c r="V70" s="223"/>
      <c r="W70" s="223"/>
      <c r="X70" s="223"/>
      <c r="Y70" s="223"/>
      <c r="Z70" s="212"/>
      <c r="AA70" s="212"/>
      <c r="AB70" s="212"/>
      <c r="AC70" s="212"/>
      <c r="AD70" s="212"/>
      <c r="AE70" s="212"/>
      <c r="AF70" s="212"/>
      <c r="AG70" s="212" t="s">
        <v>117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>
      <c r="A71" s="219"/>
      <c r="B71" s="220"/>
      <c r="C71" s="258" t="s">
        <v>195</v>
      </c>
      <c r="D71" s="225"/>
      <c r="E71" s="226">
        <v>3.5</v>
      </c>
      <c r="F71" s="223"/>
      <c r="G71" s="223"/>
      <c r="H71" s="223"/>
      <c r="I71" s="223"/>
      <c r="J71" s="223"/>
      <c r="K71" s="223"/>
      <c r="L71" s="223"/>
      <c r="M71" s="223"/>
      <c r="N71" s="222"/>
      <c r="O71" s="222"/>
      <c r="P71" s="222"/>
      <c r="Q71" s="222"/>
      <c r="R71" s="223"/>
      <c r="S71" s="223"/>
      <c r="T71" s="223"/>
      <c r="U71" s="223"/>
      <c r="V71" s="223"/>
      <c r="W71" s="223"/>
      <c r="X71" s="223"/>
      <c r="Y71" s="223"/>
      <c r="Z71" s="212"/>
      <c r="AA71" s="212"/>
      <c r="AB71" s="212"/>
      <c r="AC71" s="212"/>
      <c r="AD71" s="212"/>
      <c r="AE71" s="212"/>
      <c r="AF71" s="212"/>
      <c r="AG71" s="212" t="s">
        <v>117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outlineLevel="3">
      <c r="A72" s="219"/>
      <c r="B72" s="220"/>
      <c r="C72" s="258" t="s">
        <v>190</v>
      </c>
      <c r="D72" s="225"/>
      <c r="E72" s="226">
        <v>75</v>
      </c>
      <c r="F72" s="223"/>
      <c r="G72" s="223"/>
      <c r="H72" s="223"/>
      <c r="I72" s="223"/>
      <c r="J72" s="223"/>
      <c r="K72" s="223"/>
      <c r="L72" s="223"/>
      <c r="M72" s="223"/>
      <c r="N72" s="222"/>
      <c r="O72" s="222"/>
      <c r="P72" s="222"/>
      <c r="Q72" s="222"/>
      <c r="R72" s="223"/>
      <c r="S72" s="223"/>
      <c r="T72" s="223"/>
      <c r="U72" s="223"/>
      <c r="V72" s="223"/>
      <c r="W72" s="223"/>
      <c r="X72" s="223"/>
      <c r="Y72" s="223"/>
      <c r="Z72" s="212"/>
      <c r="AA72" s="212"/>
      <c r="AB72" s="212"/>
      <c r="AC72" s="212"/>
      <c r="AD72" s="212"/>
      <c r="AE72" s="212"/>
      <c r="AF72" s="212"/>
      <c r="AG72" s="212" t="s">
        <v>117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>
      <c r="A73" s="219"/>
      <c r="B73" s="220"/>
      <c r="C73" s="258" t="s">
        <v>191</v>
      </c>
      <c r="D73" s="225"/>
      <c r="E73" s="226">
        <v>21.875</v>
      </c>
      <c r="F73" s="223"/>
      <c r="G73" s="223"/>
      <c r="H73" s="223"/>
      <c r="I73" s="223"/>
      <c r="J73" s="223"/>
      <c r="K73" s="223"/>
      <c r="L73" s="223"/>
      <c r="M73" s="223"/>
      <c r="N73" s="222"/>
      <c r="O73" s="222"/>
      <c r="P73" s="222"/>
      <c r="Q73" s="222"/>
      <c r="R73" s="223"/>
      <c r="S73" s="223"/>
      <c r="T73" s="223"/>
      <c r="U73" s="223"/>
      <c r="V73" s="223"/>
      <c r="W73" s="223"/>
      <c r="X73" s="223"/>
      <c r="Y73" s="223"/>
      <c r="Z73" s="212"/>
      <c r="AA73" s="212"/>
      <c r="AB73" s="212"/>
      <c r="AC73" s="212"/>
      <c r="AD73" s="212"/>
      <c r="AE73" s="212"/>
      <c r="AF73" s="212"/>
      <c r="AG73" s="212" t="s">
        <v>117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>
      <c r="A74" s="235">
        <v>20</v>
      </c>
      <c r="B74" s="236" t="s">
        <v>196</v>
      </c>
      <c r="C74" s="256" t="s">
        <v>197</v>
      </c>
      <c r="D74" s="237" t="s">
        <v>108</v>
      </c>
      <c r="E74" s="238">
        <v>75</v>
      </c>
      <c r="F74" s="239"/>
      <c r="G74" s="240">
        <f>ROUND(E74*F74,2)</f>
        <v>0</v>
      </c>
      <c r="H74" s="239"/>
      <c r="I74" s="240">
        <f>ROUND(E74*H74,2)</f>
        <v>0</v>
      </c>
      <c r="J74" s="239"/>
      <c r="K74" s="240">
        <f>ROUND(E74*J74,2)</f>
        <v>0</v>
      </c>
      <c r="L74" s="240">
        <v>21</v>
      </c>
      <c r="M74" s="240">
        <f>G74*(1+L74/100)</f>
        <v>0</v>
      </c>
      <c r="N74" s="238">
        <v>0.38956000000000002</v>
      </c>
      <c r="O74" s="238">
        <f>ROUND(E74*N74,2)</f>
        <v>29.22</v>
      </c>
      <c r="P74" s="238">
        <v>0</v>
      </c>
      <c r="Q74" s="238">
        <f>ROUND(E74*P74,2)</f>
        <v>0</v>
      </c>
      <c r="R74" s="240" t="s">
        <v>109</v>
      </c>
      <c r="S74" s="240" t="s">
        <v>110</v>
      </c>
      <c r="T74" s="241" t="s">
        <v>110</v>
      </c>
      <c r="U74" s="223">
        <v>0.08</v>
      </c>
      <c r="V74" s="223">
        <f>ROUND(E74*U74,2)</f>
        <v>6</v>
      </c>
      <c r="W74" s="223"/>
      <c r="X74" s="223" t="s">
        <v>111</v>
      </c>
      <c r="Y74" s="223" t="s">
        <v>112</v>
      </c>
      <c r="Z74" s="212"/>
      <c r="AA74" s="212"/>
      <c r="AB74" s="212"/>
      <c r="AC74" s="212"/>
      <c r="AD74" s="212"/>
      <c r="AE74" s="212"/>
      <c r="AF74" s="212"/>
      <c r="AG74" s="212" t="s">
        <v>113</v>
      </c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2">
      <c r="A75" s="219"/>
      <c r="B75" s="220"/>
      <c r="C75" s="257" t="s">
        <v>198</v>
      </c>
      <c r="D75" s="242"/>
      <c r="E75" s="242"/>
      <c r="F75" s="242"/>
      <c r="G75" s="242"/>
      <c r="H75" s="223"/>
      <c r="I75" s="223"/>
      <c r="J75" s="223"/>
      <c r="K75" s="223"/>
      <c r="L75" s="223"/>
      <c r="M75" s="223"/>
      <c r="N75" s="222"/>
      <c r="O75" s="222"/>
      <c r="P75" s="222"/>
      <c r="Q75" s="222"/>
      <c r="R75" s="223"/>
      <c r="S75" s="223"/>
      <c r="T75" s="223"/>
      <c r="U75" s="223"/>
      <c r="V75" s="223"/>
      <c r="W75" s="223"/>
      <c r="X75" s="223"/>
      <c r="Y75" s="223"/>
      <c r="Z75" s="212"/>
      <c r="AA75" s="212"/>
      <c r="AB75" s="212"/>
      <c r="AC75" s="212"/>
      <c r="AD75" s="212"/>
      <c r="AE75" s="212"/>
      <c r="AF75" s="212"/>
      <c r="AG75" s="212" t="s">
        <v>115</v>
      </c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2">
      <c r="A76" s="219"/>
      <c r="B76" s="220"/>
      <c r="C76" s="258" t="s">
        <v>190</v>
      </c>
      <c r="D76" s="225"/>
      <c r="E76" s="226">
        <v>75</v>
      </c>
      <c r="F76" s="223"/>
      <c r="G76" s="223"/>
      <c r="H76" s="223"/>
      <c r="I76" s="223"/>
      <c r="J76" s="223"/>
      <c r="K76" s="223"/>
      <c r="L76" s="223"/>
      <c r="M76" s="223"/>
      <c r="N76" s="222"/>
      <c r="O76" s="222"/>
      <c r="P76" s="222"/>
      <c r="Q76" s="222"/>
      <c r="R76" s="223"/>
      <c r="S76" s="223"/>
      <c r="T76" s="223"/>
      <c r="U76" s="223"/>
      <c r="V76" s="223"/>
      <c r="W76" s="223"/>
      <c r="X76" s="223"/>
      <c r="Y76" s="223"/>
      <c r="Z76" s="212"/>
      <c r="AA76" s="212"/>
      <c r="AB76" s="212"/>
      <c r="AC76" s="212"/>
      <c r="AD76" s="212"/>
      <c r="AE76" s="212"/>
      <c r="AF76" s="212"/>
      <c r="AG76" s="212" t="s">
        <v>117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>
      <c r="A77" s="235">
        <v>21</v>
      </c>
      <c r="B77" s="236" t="s">
        <v>199</v>
      </c>
      <c r="C77" s="256" t="s">
        <v>200</v>
      </c>
      <c r="D77" s="237" t="s">
        <v>108</v>
      </c>
      <c r="E77" s="238">
        <v>194</v>
      </c>
      <c r="F77" s="239"/>
      <c r="G77" s="240">
        <f>ROUND(E77*F77,2)</f>
        <v>0</v>
      </c>
      <c r="H77" s="239"/>
      <c r="I77" s="240">
        <f>ROUND(E77*H77,2)</f>
        <v>0</v>
      </c>
      <c r="J77" s="239"/>
      <c r="K77" s="240">
        <f>ROUND(E77*J77,2)</f>
        <v>0</v>
      </c>
      <c r="L77" s="240">
        <v>21</v>
      </c>
      <c r="M77" s="240">
        <f>G77*(1+L77/100)</f>
        <v>0</v>
      </c>
      <c r="N77" s="238">
        <v>7.3899999999999993E-2</v>
      </c>
      <c r="O77" s="238">
        <f>ROUND(E77*N77,2)</f>
        <v>14.34</v>
      </c>
      <c r="P77" s="238">
        <v>0</v>
      </c>
      <c r="Q77" s="238">
        <f>ROUND(E77*P77,2)</f>
        <v>0</v>
      </c>
      <c r="R77" s="240" t="s">
        <v>109</v>
      </c>
      <c r="S77" s="240" t="s">
        <v>110</v>
      </c>
      <c r="T77" s="241" t="s">
        <v>110</v>
      </c>
      <c r="U77" s="223">
        <v>0.53400000000000003</v>
      </c>
      <c r="V77" s="223">
        <f>ROUND(E77*U77,2)</f>
        <v>103.6</v>
      </c>
      <c r="W77" s="223"/>
      <c r="X77" s="223" t="s">
        <v>111</v>
      </c>
      <c r="Y77" s="223" t="s">
        <v>112</v>
      </c>
      <c r="Z77" s="212"/>
      <c r="AA77" s="212"/>
      <c r="AB77" s="212"/>
      <c r="AC77" s="212"/>
      <c r="AD77" s="212"/>
      <c r="AE77" s="212"/>
      <c r="AF77" s="212"/>
      <c r="AG77" s="212" t="s">
        <v>128</v>
      </c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ht="22.5" outlineLevel="2">
      <c r="A78" s="219"/>
      <c r="B78" s="220"/>
      <c r="C78" s="257" t="s">
        <v>201</v>
      </c>
      <c r="D78" s="242"/>
      <c r="E78" s="242"/>
      <c r="F78" s="242"/>
      <c r="G78" s="242"/>
      <c r="H78" s="223"/>
      <c r="I78" s="223"/>
      <c r="J78" s="223"/>
      <c r="K78" s="223"/>
      <c r="L78" s="223"/>
      <c r="M78" s="223"/>
      <c r="N78" s="222"/>
      <c r="O78" s="222"/>
      <c r="P78" s="222"/>
      <c r="Q78" s="222"/>
      <c r="R78" s="223"/>
      <c r="S78" s="223"/>
      <c r="T78" s="223"/>
      <c r="U78" s="223"/>
      <c r="V78" s="223"/>
      <c r="W78" s="223"/>
      <c r="X78" s="223"/>
      <c r="Y78" s="223"/>
      <c r="Z78" s="212"/>
      <c r="AA78" s="212"/>
      <c r="AB78" s="212"/>
      <c r="AC78" s="212"/>
      <c r="AD78" s="212"/>
      <c r="AE78" s="212"/>
      <c r="AF78" s="212"/>
      <c r="AG78" s="212" t="s">
        <v>115</v>
      </c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43" t="str">
        <f>C78</f>
        <v>s provedením lože z kameniva drceného, s vyplněním spár, s dvojitým hutněním a se smetením přebytečného materiálu na krajnici. S dodáním hmot pro lože a výplň spár.</v>
      </c>
      <c r="BB78" s="212"/>
      <c r="BC78" s="212"/>
      <c r="BD78" s="212"/>
      <c r="BE78" s="212"/>
      <c r="BF78" s="212"/>
      <c r="BG78" s="212"/>
      <c r="BH78" s="212"/>
    </row>
    <row r="79" spans="1:60" ht="22.5" outlineLevel="2">
      <c r="A79" s="219"/>
      <c r="B79" s="220"/>
      <c r="C79" s="261" t="s">
        <v>202</v>
      </c>
      <c r="D79" s="252"/>
      <c r="E79" s="252"/>
      <c r="F79" s="252"/>
      <c r="G79" s="252"/>
      <c r="H79" s="223"/>
      <c r="I79" s="223"/>
      <c r="J79" s="223"/>
      <c r="K79" s="223"/>
      <c r="L79" s="223"/>
      <c r="M79" s="223"/>
      <c r="N79" s="222"/>
      <c r="O79" s="222"/>
      <c r="P79" s="222"/>
      <c r="Q79" s="222"/>
      <c r="R79" s="223"/>
      <c r="S79" s="223"/>
      <c r="T79" s="223"/>
      <c r="U79" s="223"/>
      <c r="V79" s="223"/>
      <c r="W79" s="223"/>
      <c r="X79" s="223"/>
      <c r="Y79" s="223"/>
      <c r="Z79" s="212"/>
      <c r="AA79" s="212"/>
      <c r="AB79" s="212"/>
      <c r="AC79" s="212"/>
      <c r="AD79" s="212"/>
      <c r="AE79" s="212"/>
      <c r="AF79" s="212"/>
      <c r="AG79" s="212" t="s">
        <v>155</v>
      </c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43" t="str">
        <f>C79</f>
        <v>V položce jsou zakalkulovány i náklady na dodání hmot pro lože a na dodání materiálu na výplň spár. V položce nejsou zakalkulovány náklady na dodání zámkové dlažby, která se oceňuje ve specifikaci, ztratné se doporučuje ve výši 1%.</v>
      </c>
      <c r="BB79" s="212"/>
      <c r="BC79" s="212"/>
      <c r="BD79" s="212"/>
      <c r="BE79" s="212"/>
      <c r="BF79" s="212"/>
      <c r="BG79" s="212"/>
      <c r="BH79" s="212"/>
    </row>
    <row r="80" spans="1:60" outlineLevel="2">
      <c r="A80" s="219"/>
      <c r="B80" s="220"/>
      <c r="C80" s="258" t="s">
        <v>194</v>
      </c>
      <c r="D80" s="225"/>
      <c r="E80" s="226">
        <v>180.5</v>
      </c>
      <c r="F80" s="223"/>
      <c r="G80" s="223"/>
      <c r="H80" s="223"/>
      <c r="I80" s="223"/>
      <c r="J80" s="223"/>
      <c r="K80" s="223"/>
      <c r="L80" s="223"/>
      <c r="M80" s="223"/>
      <c r="N80" s="222"/>
      <c r="O80" s="222"/>
      <c r="P80" s="222"/>
      <c r="Q80" s="222"/>
      <c r="R80" s="223"/>
      <c r="S80" s="223"/>
      <c r="T80" s="223"/>
      <c r="U80" s="223"/>
      <c r="V80" s="223"/>
      <c r="W80" s="223"/>
      <c r="X80" s="223"/>
      <c r="Y80" s="223"/>
      <c r="Z80" s="212"/>
      <c r="AA80" s="212"/>
      <c r="AB80" s="212"/>
      <c r="AC80" s="212"/>
      <c r="AD80" s="212"/>
      <c r="AE80" s="212"/>
      <c r="AF80" s="212"/>
      <c r="AG80" s="212" t="s">
        <v>117</v>
      </c>
      <c r="AH80" s="212">
        <v>0</v>
      </c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3">
      <c r="A81" s="219"/>
      <c r="B81" s="220"/>
      <c r="C81" s="258" t="s">
        <v>195</v>
      </c>
      <c r="D81" s="225"/>
      <c r="E81" s="226">
        <v>3.5</v>
      </c>
      <c r="F81" s="223"/>
      <c r="G81" s="223"/>
      <c r="H81" s="223"/>
      <c r="I81" s="223"/>
      <c r="J81" s="223"/>
      <c r="K81" s="223"/>
      <c r="L81" s="223"/>
      <c r="M81" s="223"/>
      <c r="N81" s="222"/>
      <c r="O81" s="222"/>
      <c r="P81" s="222"/>
      <c r="Q81" s="222"/>
      <c r="R81" s="223"/>
      <c r="S81" s="223"/>
      <c r="T81" s="223"/>
      <c r="U81" s="223"/>
      <c r="V81" s="223"/>
      <c r="W81" s="223"/>
      <c r="X81" s="223"/>
      <c r="Y81" s="223"/>
      <c r="Z81" s="212"/>
      <c r="AA81" s="212"/>
      <c r="AB81" s="212"/>
      <c r="AC81" s="212"/>
      <c r="AD81" s="212"/>
      <c r="AE81" s="212"/>
      <c r="AF81" s="212"/>
      <c r="AG81" s="212" t="s">
        <v>117</v>
      </c>
      <c r="AH81" s="212">
        <v>0</v>
      </c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3">
      <c r="A82" s="219"/>
      <c r="B82" s="220"/>
      <c r="C82" s="258" t="s">
        <v>203</v>
      </c>
      <c r="D82" s="225"/>
      <c r="E82" s="226">
        <v>10</v>
      </c>
      <c r="F82" s="223"/>
      <c r="G82" s="223"/>
      <c r="H82" s="223"/>
      <c r="I82" s="223"/>
      <c r="J82" s="223"/>
      <c r="K82" s="223"/>
      <c r="L82" s="223"/>
      <c r="M82" s="223"/>
      <c r="N82" s="222"/>
      <c r="O82" s="222"/>
      <c r="P82" s="222"/>
      <c r="Q82" s="222"/>
      <c r="R82" s="223"/>
      <c r="S82" s="223"/>
      <c r="T82" s="223"/>
      <c r="U82" s="223"/>
      <c r="V82" s="223"/>
      <c r="W82" s="223"/>
      <c r="X82" s="223"/>
      <c r="Y82" s="223"/>
      <c r="Z82" s="212"/>
      <c r="AA82" s="212"/>
      <c r="AB82" s="212"/>
      <c r="AC82" s="212"/>
      <c r="AD82" s="212"/>
      <c r="AE82" s="212"/>
      <c r="AF82" s="212"/>
      <c r="AG82" s="212" t="s">
        <v>117</v>
      </c>
      <c r="AH82" s="212">
        <v>0</v>
      </c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>
      <c r="A83" s="235">
        <v>22</v>
      </c>
      <c r="B83" s="236" t="s">
        <v>204</v>
      </c>
      <c r="C83" s="256" t="s">
        <v>205</v>
      </c>
      <c r="D83" s="237" t="s">
        <v>108</v>
      </c>
      <c r="E83" s="238">
        <v>75</v>
      </c>
      <c r="F83" s="239"/>
      <c r="G83" s="240">
        <f>ROUND(E83*F83,2)</f>
        <v>0</v>
      </c>
      <c r="H83" s="239"/>
      <c r="I83" s="240">
        <f>ROUND(E83*H83,2)</f>
        <v>0</v>
      </c>
      <c r="J83" s="239"/>
      <c r="K83" s="240">
        <f>ROUND(E83*J83,2)</f>
        <v>0</v>
      </c>
      <c r="L83" s="240">
        <v>21</v>
      </c>
      <c r="M83" s="240">
        <f>G83*(1+L83/100)</f>
        <v>0</v>
      </c>
      <c r="N83" s="238">
        <v>7.3899999999999993E-2</v>
      </c>
      <c r="O83" s="238">
        <f>ROUND(E83*N83,2)</f>
        <v>5.54</v>
      </c>
      <c r="P83" s="238">
        <v>0</v>
      </c>
      <c r="Q83" s="238">
        <f>ROUND(E83*P83,2)</f>
        <v>0</v>
      </c>
      <c r="R83" s="240" t="s">
        <v>109</v>
      </c>
      <c r="S83" s="240" t="s">
        <v>110</v>
      </c>
      <c r="T83" s="241" t="s">
        <v>110</v>
      </c>
      <c r="U83" s="223">
        <v>0.48</v>
      </c>
      <c r="V83" s="223">
        <f>ROUND(E83*U83,2)</f>
        <v>36</v>
      </c>
      <c r="W83" s="223"/>
      <c r="X83" s="223" t="s">
        <v>111</v>
      </c>
      <c r="Y83" s="223" t="s">
        <v>112</v>
      </c>
      <c r="Z83" s="212"/>
      <c r="AA83" s="212"/>
      <c r="AB83" s="212"/>
      <c r="AC83" s="212"/>
      <c r="AD83" s="212"/>
      <c r="AE83" s="212"/>
      <c r="AF83" s="212"/>
      <c r="AG83" s="212" t="s">
        <v>128</v>
      </c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ht="22.5" outlineLevel="2">
      <c r="A84" s="219"/>
      <c r="B84" s="220"/>
      <c r="C84" s="257" t="s">
        <v>201</v>
      </c>
      <c r="D84" s="242"/>
      <c r="E84" s="242"/>
      <c r="F84" s="242"/>
      <c r="G84" s="242"/>
      <c r="H84" s="223"/>
      <c r="I84" s="223"/>
      <c r="J84" s="223"/>
      <c r="K84" s="223"/>
      <c r="L84" s="223"/>
      <c r="M84" s="223"/>
      <c r="N84" s="222"/>
      <c r="O84" s="222"/>
      <c r="P84" s="222"/>
      <c r="Q84" s="222"/>
      <c r="R84" s="223"/>
      <c r="S84" s="223"/>
      <c r="T84" s="223"/>
      <c r="U84" s="223"/>
      <c r="V84" s="223"/>
      <c r="W84" s="223"/>
      <c r="X84" s="223"/>
      <c r="Y84" s="223"/>
      <c r="Z84" s="212"/>
      <c r="AA84" s="212"/>
      <c r="AB84" s="212"/>
      <c r="AC84" s="212"/>
      <c r="AD84" s="212"/>
      <c r="AE84" s="212"/>
      <c r="AF84" s="212"/>
      <c r="AG84" s="212" t="s">
        <v>115</v>
      </c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43" t="str">
        <f>C84</f>
        <v>s provedením lože z kameniva drceného, s vyplněním spár, s dvojitým hutněním a se smetením přebytečného materiálu na krajnici. S dodáním hmot pro lože a výplň spár.</v>
      </c>
      <c r="BB84" s="212"/>
      <c r="BC84" s="212"/>
      <c r="BD84" s="212"/>
      <c r="BE84" s="212"/>
      <c r="BF84" s="212"/>
      <c r="BG84" s="212"/>
      <c r="BH84" s="212"/>
    </row>
    <row r="85" spans="1:60" outlineLevel="2">
      <c r="A85" s="219"/>
      <c r="B85" s="220"/>
      <c r="C85" s="258" t="s">
        <v>190</v>
      </c>
      <c r="D85" s="225"/>
      <c r="E85" s="226">
        <v>75</v>
      </c>
      <c r="F85" s="223"/>
      <c r="G85" s="223"/>
      <c r="H85" s="223"/>
      <c r="I85" s="223"/>
      <c r="J85" s="223"/>
      <c r="K85" s="223"/>
      <c r="L85" s="223"/>
      <c r="M85" s="223"/>
      <c r="N85" s="222"/>
      <c r="O85" s="222"/>
      <c r="P85" s="222"/>
      <c r="Q85" s="222"/>
      <c r="R85" s="223"/>
      <c r="S85" s="223"/>
      <c r="T85" s="223"/>
      <c r="U85" s="223"/>
      <c r="V85" s="223"/>
      <c r="W85" s="223"/>
      <c r="X85" s="223"/>
      <c r="Y85" s="223"/>
      <c r="Z85" s="212"/>
      <c r="AA85" s="212"/>
      <c r="AB85" s="212"/>
      <c r="AC85" s="212"/>
      <c r="AD85" s="212"/>
      <c r="AE85" s="212"/>
      <c r="AF85" s="212"/>
      <c r="AG85" s="212" t="s">
        <v>117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outlineLevel="1">
      <c r="A86" s="245">
        <v>23</v>
      </c>
      <c r="B86" s="246" t="s">
        <v>206</v>
      </c>
      <c r="C86" s="260" t="s">
        <v>207</v>
      </c>
      <c r="D86" s="247" t="s">
        <v>123</v>
      </c>
      <c r="E86" s="248">
        <v>29</v>
      </c>
      <c r="F86" s="249"/>
      <c r="G86" s="250">
        <f>ROUND(E86*F86,2)</f>
        <v>0</v>
      </c>
      <c r="H86" s="249"/>
      <c r="I86" s="250">
        <f>ROUND(E86*H86,2)</f>
        <v>0</v>
      </c>
      <c r="J86" s="249"/>
      <c r="K86" s="250">
        <f>ROUND(E86*J86,2)</f>
        <v>0</v>
      </c>
      <c r="L86" s="250">
        <v>21</v>
      </c>
      <c r="M86" s="250">
        <f>G86*(1+L86/100)</f>
        <v>0</v>
      </c>
      <c r="N86" s="248">
        <v>3.3E-4</v>
      </c>
      <c r="O86" s="248">
        <f>ROUND(E86*N86,2)</f>
        <v>0.01</v>
      </c>
      <c r="P86" s="248">
        <v>0</v>
      </c>
      <c r="Q86" s="248">
        <f>ROUND(E86*P86,2)</f>
        <v>0</v>
      </c>
      <c r="R86" s="250" t="s">
        <v>109</v>
      </c>
      <c r="S86" s="250" t="s">
        <v>110</v>
      </c>
      <c r="T86" s="251" t="s">
        <v>110</v>
      </c>
      <c r="U86" s="223">
        <v>0.41</v>
      </c>
      <c r="V86" s="223">
        <f>ROUND(E86*U86,2)</f>
        <v>11.89</v>
      </c>
      <c r="W86" s="223"/>
      <c r="X86" s="223" t="s">
        <v>111</v>
      </c>
      <c r="Y86" s="223" t="s">
        <v>112</v>
      </c>
      <c r="Z86" s="212"/>
      <c r="AA86" s="212"/>
      <c r="AB86" s="212"/>
      <c r="AC86" s="212"/>
      <c r="AD86" s="212"/>
      <c r="AE86" s="212"/>
      <c r="AF86" s="212"/>
      <c r="AG86" s="212" t="s">
        <v>113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1">
      <c r="A87" s="245">
        <v>24</v>
      </c>
      <c r="B87" s="246" t="s">
        <v>208</v>
      </c>
      <c r="C87" s="260" t="s">
        <v>209</v>
      </c>
      <c r="D87" s="247" t="s">
        <v>123</v>
      </c>
      <c r="E87" s="248">
        <v>20</v>
      </c>
      <c r="F87" s="249"/>
      <c r="G87" s="250">
        <f>ROUND(E87*F87,2)</f>
        <v>0</v>
      </c>
      <c r="H87" s="249"/>
      <c r="I87" s="250">
        <f>ROUND(E87*H87,2)</f>
        <v>0</v>
      </c>
      <c r="J87" s="249"/>
      <c r="K87" s="250">
        <f>ROUND(E87*J87,2)</f>
        <v>0</v>
      </c>
      <c r="L87" s="250">
        <v>21</v>
      </c>
      <c r="M87" s="250">
        <f>G87*(1+L87/100)</f>
        <v>0</v>
      </c>
      <c r="N87" s="248">
        <v>3.6000000000000002E-4</v>
      </c>
      <c r="O87" s="248">
        <f>ROUND(E87*N87,2)</f>
        <v>0.01</v>
      </c>
      <c r="P87" s="248">
        <v>0</v>
      </c>
      <c r="Q87" s="248">
        <f>ROUND(E87*P87,2)</f>
        <v>0</v>
      </c>
      <c r="R87" s="250" t="s">
        <v>109</v>
      </c>
      <c r="S87" s="250" t="s">
        <v>110</v>
      </c>
      <c r="T87" s="251" t="s">
        <v>110</v>
      </c>
      <c r="U87" s="223">
        <v>0.43</v>
      </c>
      <c r="V87" s="223">
        <f>ROUND(E87*U87,2)</f>
        <v>8.6</v>
      </c>
      <c r="W87" s="223"/>
      <c r="X87" s="223" t="s">
        <v>111</v>
      </c>
      <c r="Y87" s="223" t="s">
        <v>112</v>
      </c>
      <c r="Z87" s="212"/>
      <c r="AA87" s="212"/>
      <c r="AB87" s="212"/>
      <c r="AC87" s="212"/>
      <c r="AD87" s="212"/>
      <c r="AE87" s="212"/>
      <c r="AF87" s="212"/>
      <c r="AG87" s="212" t="s">
        <v>113</v>
      </c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>
      <c r="A88" s="245">
        <v>25</v>
      </c>
      <c r="B88" s="246" t="s">
        <v>210</v>
      </c>
      <c r="C88" s="260" t="s">
        <v>211</v>
      </c>
      <c r="D88" s="247" t="s">
        <v>123</v>
      </c>
      <c r="E88" s="248">
        <v>54</v>
      </c>
      <c r="F88" s="249"/>
      <c r="G88" s="250">
        <f>ROUND(E88*F88,2)</f>
        <v>0</v>
      </c>
      <c r="H88" s="249"/>
      <c r="I88" s="250">
        <f>ROUND(E88*H88,2)</f>
        <v>0</v>
      </c>
      <c r="J88" s="249"/>
      <c r="K88" s="250">
        <f>ROUND(E88*J88,2)</f>
        <v>0</v>
      </c>
      <c r="L88" s="250">
        <v>21</v>
      </c>
      <c r="M88" s="250">
        <f>G88*(1+L88/100)</f>
        <v>0</v>
      </c>
      <c r="N88" s="248">
        <v>3.5999999999999999E-3</v>
      </c>
      <c r="O88" s="248">
        <f>ROUND(E88*N88,2)</f>
        <v>0.19</v>
      </c>
      <c r="P88" s="248">
        <v>0</v>
      </c>
      <c r="Q88" s="248">
        <f>ROUND(E88*P88,2)</f>
        <v>0</v>
      </c>
      <c r="R88" s="250"/>
      <c r="S88" s="250" t="s">
        <v>212</v>
      </c>
      <c r="T88" s="251" t="s">
        <v>110</v>
      </c>
      <c r="U88" s="223">
        <v>4.5999999999999999E-2</v>
      </c>
      <c r="V88" s="223">
        <f>ROUND(E88*U88,2)</f>
        <v>2.48</v>
      </c>
      <c r="W88" s="223"/>
      <c r="X88" s="223" t="s">
        <v>111</v>
      </c>
      <c r="Y88" s="223" t="s">
        <v>112</v>
      </c>
      <c r="Z88" s="212"/>
      <c r="AA88" s="212"/>
      <c r="AB88" s="212"/>
      <c r="AC88" s="212"/>
      <c r="AD88" s="212"/>
      <c r="AE88" s="212"/>
      <c r="AF88" s="212"/>
      <c r="AG88" s="212" t="s">
        <v>128</v>
      </c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ht="22.5" outlineLevel="1">
      <c r="A89" s="235">
        <v>26</v>
      </c>
      <c r="B89" s="236" t="s">
        <v>213</v>
      </c>
      <c r="C89" s="256" t="s">
        <v>214</v>
      </c>
      <c r="D89" s="237" t="s">
        <v>108</v>
      </c>
      <c r="E89" s="238">
        <v>184.11</v>
      </c>
      <c r="F89" s="239"/>
      <c r="G89" s="240">
        <f>ROUND(E89*F89,2)</f>
        <v>0</v>
      </c>
      <c r="H89" s="239"/>
      <c r="I89" s="240">
        <f>ROUND(E89*H89,2)</f>
        <v>0</v>
      </c>
      <c r="J89" s="239"/>
      <c r="K89" s="240">
        <f>ROUND(E89*J89,2)</f>
        <v>0</v>
      </c>
      <c r="L89" s="240">
        <v>21</v>
      </c>
      <c r="M89" s="240">
        <f>G89*(1+L89/100)</f>
        <v>0</v>
      </c>
      <c r="N89" s="238">
        <v>0.129</v>
      </c>
      <c r="O89" s="238">
        <f>ROUND(E89*N89,2)</f>
        <v>23.75</v>
      </c>
      <c r="P89" s="238">
        <v>0</v>
      </c>
      <c r="Q89" s="238">
        <f>ROUND(E89*P89,2)</f>
        <v>0</v>
      </c>
      <c r="R89" s="240" t="s">
        <v>185</v>
      </c>
      <c r="S89" s="240" t="s">
        <v>110</v>
      </c>
      <c r="T89" s="241" t="s">
        <v>110</v>
      </c>
      <c r="U89" s="223">
        <v>0</v>
      </c>
      <c r="V89" s="223">
        <f>ROUND(E89*U89,2)</f>
        <v>0</v>
      </c>
      <c r="W89" s="223"/>
      <c r="X89" s="223" t="s">
        <v>186</v>
      </c>
      <c r="Y89" s="223" t="s">
        <v>112</v>
      </c>
      <c r="Z89" s="212"/>
      <c r="AA89" s="212"/>
      <c r="AB89" s="212"/>
      <c r="AC89" s="212"/>
      <c r="AD89" s="212"/>
      <c r="AE89" s="212"/>
      <c r="AF89" s="212"/>
      <c r="AG89" s="212" t="s">
        <v>215</v>
      </c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2">
      <c r="A90" s="219"/>
      <c r="B90" s="220"/>
      <c r="C90" s="258" t="s">
        <v>216</v>
      </c>
      <c r="D90" s="225"/>
      <c r="E90" s="226">
        <v>184.11</v>
      </c>
      <c r="F90" s="223"/>
      <c r="G90" s="223"/>
      <c r="H90" s="223"/>
      <c r="I90" s="223"/>
      <c r="J90" s="223"/>
      <c r="K90" s="223"/>
      <c r="L90" s="223"/>
      <c r="M90" s="223"/>
      <c r="N90" s="222"/>
      <c r="O90" s="222"/>
      <c r="P90" s="222"/>
      <c r="Q90" s="222"/>
      <c r="R90" s="223"/>
      <c r="S90" s="223"/>
      <c r="T90" s="223"/>
      <c r="U90" s="223"/>
      <c r="V90" s="223"/>
      <c r="W90" s="223"/>
      <c r="X90" s="223"/>
      <c r="Y90" s="223"/>
      <c r="Z90" s="212"/>
      <c r="AA90" s="212"/>
      <c r="AB90" s="212"/>
      <c r="AC90" s="212"/>
      <c r="AD90" s="212"/>
      <c r="AE90" s="212"/>
      <c r="AF90" s="212"/>
      <c r="AG90" s="212" t="s">
        <v>117</v>
      </c>
      <c r="AH90" s="212">
        <v>0</v>
      </c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ht="22.5" outlineLevel="1">
      <c r="A91" s="235">
        <v>27</v>
      </c>
      <c r="B91" s="236" t="s">
        <v>217</v>
      </c>
      <c r="C91" s="256" t="s">
        <v>218</v>
      </c>
      <c r="D91" s="237" t="s">
        <v>108</v>
      </c>
      <c r="E91" s="238">
        <v>3.57</v>
      </c>
      <c r="F91" s="239"/>
      <c r="G91" s="240">
        <f>ROUND(E91*F91,2)</f>
        <v>0</v>
      </c>
      <c r="H91" s="239"/>
      <c r="I91" s="240">
        <f>ROUND(E91*H91,2)</f>
        <v>0</v>
      </c>
      <c r="J91" s="239"/>
      <c r="K91" s="240">
        <f>ROUND(E91*J91,2)</f>
        <v>0</v>
      </c>
      <c r="L91" s="240">
        <v>21</v>
      </c>
      <c r="M91" s="240">
        <f>G91*(1+L91/100)</f>
        <v>0</v>
      </c>
      <c r="N91" s="238">
        <v>0.13150000000000001</v>
      </c>
      <c r="O91" s="238">
        <f>ROUND(E91*N91,2)</f>
        <v>0.47</v>
      </c>
      <c r="P91" s="238">
        <v>0</v>
      </c>
      <c r="Q91" s="238">
        <f>ROUND(E91*P91,2)</f>
        <v>0</v>
      </c>
      <c r="R91" s="240" t="s">
        <v>185</v>
      </c>
      <c r="S91" s="240" t="s">
        <v>110</v>
      </c>
      <c r="T91" s="241" t="s">
        <v>110</v>
      </c>
      <c r="U91" s="223">
        <v>0</v>
      </c>
      <c r="V91" s="223">
        <f>ROUND(E91*U91,2)</f>
        <v>0</v>
      </c>
      <c r="W91" s="223"/>
      <c r="X91" s="223" t="s">
        <v>186</v>
      </c>
      <c r="Y91" s="223" t="s">
        <v>112</v>
      </c>
      <c r="Z91" s="212"/>
      <c r="AA91" s="212"/>
      <c r="AB91" s="212"/>
      <c r="AC91" s="212"/>
      <c r="AD91" s="212"/>
      <c r="AE91" s="212"/>
      <c r="AF91" s="212"/>
      <c r="AG91" s="212" t="s">
        <v>215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2">
      <c r="A92" s="219"/>
      <c r="B92" s="220"/>
      <c r="C92" s="258" t="s">
        <v>219</v>
      </c>
      <c r="D92" s="225"/>
      <c r="E92" s="226">
        <v>3.57</v>
      </c>
      <c r="F92" s="223"/>
      <c r="G92" s="223"/>
      <c r="H92" s="223"/>
      <c r="I92" s="223"/>
      <c r="J92" s="223"/>
      <c r="K92" s="223"/>
      <c r="L92" s="223"/>
      <c r="M92" s="223"/>
      <c r="N92" s="222"/>
      <c r="O92" s="222"/>
      <c r="P92" s="222"/>
      <c r="Q92" s="222"/>
      <c r="R92" s="223"/>
      <c r="S92" s="223"/>
      <c r="T92" s="223"/>
      <c r="U92" s="223"/>
      <c r="V92" s="223"/>
      <c r="W92" s="223"/>
      <c r="X92" s="223"/>
      <c r="Y92" s="223"/>
      <c r="Z92" s="212"/>
      <c r="AA92" s="212"/>
      <c r="AB92" s="212"/>
      <c r="AC92" s="212"/>
      <c r="AD92" s="212"/>
      <c r="AE92" s="212"/>
      <c r="AF92" s="212"/>
      <c r="AG92" s="212" t="s">
        <v>117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>
      <c r="A93" s="235">
        <v>28</v>
      </c>
      <c r="B93" s="236" t="s">
        <v>220</v>
      </c>
      <c r="C93" s="256" t="s">
        <v>221</v>
      </c>
      <c r="D93" s="237" t="s">
        <v>108</v>
      </c>
      <c r="E93" s="238">
        <v>78.75</v>
      </c>
      <c r="F93" s="239"/>
      <c r="G93" s="240">
        <f>ROUND(E93*F93,2)</f>
        <v>0</v>
      </c>
      <c r="H93" s="239"/>
      <c r="I93" s="240">
        <f>ROUND(E93*H93,2)</f>
        <v>0</v>
      </c>
      <c r="J93" s="239"/>
      <c r="K93" s="240">
        <f>ROUND(E93*J93,2)</f>
        <v>0</v>
      </c>
      <c r="L93" s="240">
        <v>21</v>
      </c>
      <c r="M93" s="240">
        <f>G93*(1+L93/100)</f>
        <v>0</v>
      </c>
      <c r="N93" s="238">
        <v>0.17244999999999999</v>
      </c>
      <c r="O93" s="238">
        <f>ROUND(E93*N93,2)</f>
        <v>13.58</v>
      </c>
      <c r="P93" s="238">
        <v>0</v>
      </c>
      <c r="Q93" s="238">
        <f>ROUND(E93*P93,2)</f>
        <v>0</v>
      </c>
      <c r="R93" s="240" t="s">
        <v>185</v>
      </c>
      <c r="S93" s="240" t="s">
        <v>110</v>
      </c>
      <c r="T93" s="241" t="s">
        <v>110</v>
      </c>
      <c r="U93" s="223">
        <v>0</v>
      </c>
      <c r="V93" s="223">
        <f>ROUND(E93*U93,2)</f>
        <v>0</v>
      </c>
      <c r="W93" s="223"/>
      <c r="X93" s="223" t="s">
        <v>186</v>
      </c>
      <c r="Y93" s="223" t="s">
        <v>112</v>
      </c>
      <c r="Z93" s="212"/>
      <c r="AA93" s="212"/>
      <c r="AB93" s="212"/>
      <c r="AC93" s="212"/>
      <c r="AD93" s="212"/>
      <c r="AE93" s="212"/>
      <c r="AF93" s="212"/>
      <c r="AG93" s="212" t="s">
        <v>215</v>
      </c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2">
      <c r="A94" s="219"/>
      <c r="B94" s="220"/>
      <c r="C94" s="258" t="s">
        <v>222</v>
      </c>
      <c r="D94" s="225"/>
      <c r="E94" s="226">
        <v>78.75</v>
      </c>
      <c r="F94" s="223"/>
      <c r="G94" s="223"/>
      <c r="H94" s="223"/>
      <c r="I94" s="223"/>
      <c r="J94" s="223"/>
      <c r="K94" s="223"/>
      <c r="L94" s="223"/>
      <c r="M94" s="223"/>
      <c r="N94" s="222"/>
      <c r="O94" s="222"/>
      <c r="P94" s="222"/>
      <c r="Q94" s="222"/>
      <c r="R94" s="223"/>
      <c r="S94" s="223"/>
      <c r="T94" s="223"/>
      <c r="U94" s="223"/>
      <c r="V94" s="223"/>
      <c r="W94" s="223"/>
      <c r="X94" s="223"/>
      <c r="Y94" s="223"/>
      <c r="Z94" s="212"/>
      <c r="AA94" s="212"/>
      <c r="AB94" s="212"/>
      <c r="AC94" s="212"/>
      <c r="AD94" s="212"/>
      <c r="AE94" s="212"/>
      <c r="AF94" s="212"/>
      <c r="AG94" s="212" t="s">
        <v>117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>
      <c r="A95" s="228" t="s">
        <v>104</v>
      </c>
      <c r="B95" s="229" t="s">
        <v>64</v>
      </c>
      <c r="C95" s="255" t="s">
        <v>65</v>
      </c>
      <c r="D95" s="230"/>
      <c r="E95" s="231"/>
      <c r="F95" s="232"/>
      <c r="G95" s="232">
        <f>SUMIF(AG96:AG113,"&lt;&gt;NOR",G96:G113)</f>
        <v>0</v>
      </c>
      <c r="H95" s="232"/>
      <c r="I95" s="232">
        <f>SUM(I96:I113)</f>
        <v>0</v>
      </c>
      <c r="J95" s="232"/>
      <c r="K95" s="232">
        <f>SUM(K96:K113)</f>
        <v>0</v>
      </c>
      <c r="L95" s="232"/>
      <c r="M95" s="232">
        <f>SUM(M96:M113)</f>
        <v>0</v>
      </c>
      <c r="N95" s="231"/>
      <c r="O95" s="231">
        <f>SUM(O96:O113)</f>
        <v>55.91</v>
      </c>
      <c r="P95" s="231"/>
      <c r="Q95" s="231">
        <f>SUM(Q96:Q113)</f>
        <v>0</v>
      </c>
      <c r="R95" s="232"/>
      <c r="S95" s="232"/>
      <c r="T95" s="233"/>
      <c r="U95" s="227"/>
      <c r="V95" s="227">
        <f>SUM(V96:V113)</f>
        <v>70.5</v>
      </c>
      <c r="W95" s="227"/>
      <c r="X95" s="227"/>
      <c r="Y95" s="227"/>
      <c r="AG95" t="s">
        <v>105</v>
      </c>
    </row>
    <row r="96" spans="1:60" ht="33.75" outlineLevel="1">
      <c r="A96" s="235">
        <v>29</v>
      </c>
      <c r="B96" s="236" t="s">
        <v>223</v>
      </c>
      <c r="C96" s="256" t="s">
        <v>224</v>
      </c>
      <c r="D96" s="237" t="s">
        <v>123</v>
      </c>
      <c r="E96" s="238">
        <v>224.1</v>
      </c>
      <c r="F96" s="239"/>
      <c r="G96" s="240">
        <f>ROUND(E96*F96,2)</f>
        <v>0</v>
      </c>
      <c r="H96" s="239"/>
      <c r="I96" s="240">
        <f>ROUND(E96*H96,2)</f>
        <v>0</v>
      </c>
      <c r="J96" s="239"/>
      <c r="K96" s="240">
        <f>ROUND(E96*J96,2)</f>
        <v>0</v>
      </c>
      <c r="L96" s="240">
        <v>21</v>
      </c>
      <c r="M96" s="240">
        <f>G96*(1+L96/100)</f>
        <v>0</v>
      </c>
      <c r="N96" s="238">
        <v>0.22133</v>
      </c>
      <c r="O96" s="238">
        <f>ROUND(E96*N96,2)</f>
        <v>49.6</v>
      </c>
      <c r="P96" s="238">
        <v>0</v>
      </c>
      <c r="Q96" s="238">
        <f>ROUND(E96*P96,2)</f>
        <v>0</v>
      </c>
      <c r="R96" s="240" t="s">
        <v>109</v>
      </c>
      <c r="S96" s="240" t="s">
        <v>110</v>
      </c>
      <c r="T96" s="241" t="s">
        <v>110</v>
      </c>
      <c r="U96" s="223">
        <v>0.27200000000000002</v>
      </c>
      <c r="V96" s="223">
        <f>ROUND(E96*U96,2)</f>
        <v>60.96</v>
      </c>
      <c r="W96" s="223"/>
      <c r="X96" s="223" t="s">
        <v>111</v>
      </c>
      <c r="Y96" s="223" t="s">
        <v>112</v>
      </c>
      <c r="Z96" s="212"/>
      <c r="AA96" s="212"/>
      <c r="AB96" s="212"/>
      <c r="AC96" s="212"/>
      <c r="AD96" s="212"/>
      <c r="AE96" s="212"/>
      <c r="AF96" s="212"/>
      <c r="AG96" s="212" t="s">
        <v>128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>
      <c r="A97" s="219"/>
      <c r="B97" s="220"/>
      <c r="C97" s="257" t="s">
        <v>225</v>
      </c>
      <c r="D97" s="242"/>
      <c r="E97" s="242"/>
      <c r="F97" s="242"/>
      <c r="G97" s="242"/>
      <c r="H97" s="223"/>
      <c r="I97" s="223"/>
      <c r="J97" s="223"/>
      <c r="K97" s="223"/>
      <c r="L97" s="223"/>
      <c r="M97" s="223"/>
      <c r="N97" s="222"/>
      <c r="O97" s="222"/>
      <c r="P97" s="222"/>
      <c r="Q97" s="222"/>
      <c r="R97" s="223"/>
      <c r="S97" s="223"/>
      <c r="T97" s="223"/>
      <c r="U97" s="223"/>
      <c r="V97" s="223"/>
      <c r="W97" s="223"/>
      <c r="X97" s="223"/>
      <c r="Y97" s="223"/>
      <c r="Z97" s="212"/>
      <c r="AA97" s="212"/>
      <c r="AB97" s="212"/>
      <c r="AC97" s="212"/>
      <c r="AD97" s="212"/>
      <c r="AE97" s="212"/>
      <c r="AF97" s="212"/>
      <c r="AG97" s="212" t="s">
        <v>115</v>
      </c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2">
      <c r="A98" s="219"/>
      <c r="B98" s="220"/>
      <c r="C98" s="258" t="s">
        <v>226</v>
      </c>
      <c r="D98" s="225"/>
      <c r="E98" s="226">
        <v>62.5</v>
      </c>
      <c r="F98" s="223"/>
      <c r="G98" s="223"/>
      <c r="H98" s="223"/>
      <c r="I98" s="223"/>
      <c r="J98" s="223"/>
      <c r="K98" s="223"/>
      <c r="L98" s="223"/>
      <c r="M98" s="223"/>
      <c r="N98" s="222"/>
      <c r="O98" s="222"/>
      <c r="P98" s="222"/>
      <c r="Q98" s="222"/>
      <c r="R98" s="223"/>
      <c r="S98" s="223"/>
      <c r="T98" s="223"/>
      <c r="U98" s="223"/>
      <c r="V98" s="223"/>
      <c r="W98" s="223"/>
      <c r="X98" s="223"/>
      <c r="Y98" s="223"/>
      <c r="Z98" s="212"/>
      <c r="AA98" s="212"/>
      <c r="AB98" s="212"/>
      <c r="AC98" s="212"/>
      <c r="AD98" s="212"/>
      <c r="AE98" s="212"/>
      <c r="AF98" s="212"/>
      <c r="AG98" s="212" t="s">
        <v>117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>
      <c r="A99" s="219"/>
      <c r="B99" s="220"/>
      <c r="C99" s="258" t="s">
        <v>227</v>
      </c>
      <c r="D99" s="225"/>
      <c r="E99" s="226">
        <v>161.6</v>
      </c>
      <c r="F99" s="223"/>
      <c r="G99" s="223"/>
      <c r="H99" s="223"/>
      <c r="I99" s="223"/>
      <c r="J99" s="223"/>
      <c r="K99" s="223"/>
      <c r="L99" s="223"/>
      <c r="M99" s="223"/>
      <c r="N99" s="222"/>
      <c r="O99" s="222"/>
      <c r="P99" s="222"/>
      <c r="Q99" s="222"/>
      <c r="R99" s="223"/>
      <c r="S99" s="223"/>
      <c r="T99" s="223"/>
      <c r="U99" s="223"/>
      <c r="V99" s="223"/>
      <c r="W99" s="223"/>
      <c r="X99" s="223"/>
      <c r="Y99" s="223"/>
      <c r="Z99" s="212"/>
      <c r="AA99" s="212"/>
      <c r="AB99" s="212"/>
      <c r="AC99" s="212"/>
      <c r="AD99" s="212"/>
      <c r="AE99" s="212"/>
      <c r="AF99" s="212"/>
      <c r="AG99" s="212" t="s">
        <v>117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ht="33.75" outlineLevel="1">
      <c r="A100" s="235">
        <v>30</v>
      </c>
      <c r="B100" s="236" t="s">
        <v>228</v>
      </c>
      <c r="C100" s="256" t="s">
        <v>229</v>
      </c>
      <c r="D100" s="237" t="s">
        <v>123</v>
      </c>
      <c r="E100" s="238">
        <v>4</v>
      </c>
      <c r="F100" s="239"/>
      <c r="G100" s="240">
        <f>ROUND(E100*F100,2)</f>
        <v>0</v>
      </c>
      <c r="H100" s="239"/>
      <c r="I100" s="240">
        <f>ROUND(E100*H100,2)</f>
        <v>0</v>
      </c>
      <c r="J100" s="239"/>
      <c r="K100" s="240">
        <f>ROUND(E100*J100,2)</f>
        <v>0</v>
      </c>
      <c r="L100" s="240">
        <v>21</v>
      </c>
      <c r="M100" s="240">
        <f>G100*(1+L100/100)</f>
        <v>0</v>
      </c>
      <c r="N100" s="238">
        <v>0.26980999999999999</v>
      </c>
      <c r="O100" s="238">
        <f>ROUND(E100*N100,2)</f>
        <v>1.08</v>
      </c>
      <c r="P100" s="238">
        <v>0</v>
      </c>
      <c r="Q100" s="238">
        <f>ROUND(E100*P100,2)</f>
        <v>0</v>
      </c>
      <c r="R100" s="240" t="s">
        <v>109</v>
      </c>
      <c r="S100" s="240" t="s">
        <v>110</v>
      </c>
      <c r="T100" s="241" t="s">
        <v>110</v>
      </c>
      <c r="U100" s="223">
        <v>0.27200000000000002</v>
      </c>
      <c r="V100" s="223">
        <f>ROUND(E100*U100,2)</f>
        <v>1.0900000000000001</v>
      </c>
      <c r="W100" s="223"/>
      <c r="X100" s="223" t="s">
        <v>111</v>
      </c>
      <c r="Y100" s="223" t="s">
        <v>112</v>
      </c>
      <c r="Z100" s="212"/>
      <c r="AA100" s="212"/>
      <c r="AB100" s="212"/>
      <c r="AC100" s="212"/>
      <c r="AD100" s="212"/>
      <c r="AE100" s="212"/>
      <c r="AF100" s="212"/>
      <c r="AG100" s="212" t="s">
        <v>128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2">
      <c r="A101" s="219"/>
      <c r="B101" s="220"/>
      <c r="C101" s="257" t="s">
        <v>225</v>
      </c>
      <c r="D101" s="242"/>
      <c r="E101" s="242"/>
      <c r="F101" s="242"/>
      <c r="G101" s="242"/>
      <c r="H101" s="223"/>
      <c r="I101" s="223"/>
      <c r="J101" s="223"/>
      <c r="K101" s="223"/>
      <c r="L101" s="223"/>
      <c r="M101" s="223"/>
      <c r="N101" s="222"/>
      <c r="O101" s="222"/>
      <c r="P101" s="222"/>
      <c r="Q101" s="222"/>
      <c r="R101" s="223"/>
      <c r="S101" s="223"/>
      <c r="T101" s="223"/>
      <c r="U101" s="223"/>
      <c r="V101" s="223"/>
      <c r="W101" s="223"/>
      <c r="X101" s="223"/>
      <c r="Y101" s="223"/>
      <c r="Z101" s="212"/>
      <c r="AA101" s="212"/>
      <c r="AB101" s="212"/>
      <c r="AC101" s="212"/>
      <c r="AD101" s="212"/>
      <c r="AE101" s="212"/>
      <c r="AF101" s="212"/>
      <c r="AG101" s="212" t="s">
        <v>115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>
      <c r="A102" s="219"/>
      <c r="B102" s="220"/>
      <c r="C102" s="258" t="s">
        <v>230</v>
      </c>
      <c r="D102" s="225"/>
      <c r="E102" s="226">
        <v>4</v>
      </c>
      <c r="F102" s="223"/>
      <c r="G102" s="223"/>
      <c r="H102" s="223"/>
      <c r="I102" s="223"/>
      <c r="J102" s="223"/>
      <c r="K102" s="223"/>
      <c r="L102" s="223"/>
      <c r="M102" s="223"/>
      <c r="N102" s="222"/>
      <c r="O102" s="222"/>
      <c r="P102" s="222"/>
      <c r="Q102" s="222"/>
      <c r="R102" s="223"/>
      <c r="S102" s="223"/>
      <c r="T102" s="223"/>
      <c r="U102" s="223"/>
      <c r="V102" s="223"/>
      <c r="W102" s="223"/>
      <c r="X102" s="223"/>
      <c r="Y102" s="223"/>
      <c r="Z102" s="212"/>
      <c r="AA102" s="212"/>
      <c r="AB102" s="212"/>
      <c r="AC102" s="212"/>
      <c r="AD102" s="212"/>
      <c r="AE102" s="212"/>
      <c r="AF102" s="212"/>
      <c r="AG102" s="212" t="s">
        <v>117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ht="33.75" outlineLevel="1">
      <c r="A103" s="235">
        <v>31</v>
      </c>
      <c r="B103" s="236" t="s">
        <v>231</v>
      </c>
      <c r="C103" s="256" t="s">
        <v>232</v>
      </c>
      <c r="D103" s="237" t="s">
        <v>123</v>
      </c>
      <c r="E103" s="238">
        <v>16</v>
      </c>
      <c r="F103" s="239"/>
      <c r="G103" s="240">
        <f>ROUND(E103*F103,2)</f>
        <v>0</v>
      </c>
      <c r="H103" s="239"/>
      <c r="I103" s="240">
        <f>ROUND(E103*H103,2)</f>
        <v>0</v>
      </c>
      <c r="J103" s="239"/>
      <c r="K103" s="240">
        <f>ROUND(E103*J103,2)</f>
        <v>0</v>
      </c>
      <c r="L103" s="240">
        <v>21</v>
      </c>
      <c r="M103" s="240">
        <f>G103*(1+L103/100)</f>
        <v>0</v>
      </c>
      <c r="N103" s="238">
        <v>0.19520000000000001</v>
      </c>
      <c r="O103" s="238">
        <f>ROUND(E103*N103,2)</f>
        <v>3.12</v>
      </c>
      <c r="P103" s="238">
        <v>0</v>
      </c>
      <c r="Q103" s="238">
        <f>ROUND(E103*P103,2)</f>
        <v>0</v>
      </c>
      <c r="R103" s="240" t="s">
        <v>109</v>
      </c>
      <c r="S103" s="240" t="s">
        <v>110</v>
      </c>
      <c r="T103" s="241" t="s">
        <v>110</v>
      </c>
      <c r="U103" s="223">
        <v>0.27200000000000002</v>
      </c>
      <c r="V103" s="223">
        <f>ROUND(E103*U103,2)</f>
        <v>4.3499999999999996</v>
      </c>
      <c r="W103" s="223"/>
      <c r="X103" s="223" t="s">
        <v>111</v>
      </c>
      <c r="Y103" s="223" t="s">
        <v>112</v>
      </c>
      <c r="Z103" s="212"/>
      <c r="AA103" s="212"/>
      <c r="AB103" s="212"/>
      <c r="AC103" s="212"/>
      <c r="AD103" s="212"/>
      <c r="AE103" s="212"/>
      <c r="AF103" s="212"/>
      <c r="AG103" s="212" t="s">
        <v>113</v>
      </c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2">
      <c r="A104" s="219"/>
      <c r="B104" s="220"/>
      <c r="C104" s="257" t="s">
        <v>225</v>
      </c>
      <c r="D104" s="242"/>
      <c r="E104" s="242"/>
      <c r="F104" s="242"/>
      <c r="G104" s="242"/>
      <c r="H104" s="223"/>
      <c r="I104" s="223"/>
      <c r="J104" s="223"/>
      <c r="K104" s="223"/>
      <c r="L104" s="223"/>
      <c r="M104" s="223"/>
      <c r="N104" s="222"/>
      <c r="O104" s="222"/>
      <c r="P104" s="222"/>
      <c r="Q104" s="222"/>
      <c r="R104" s="223"/>
      <c r="S104" s="223"/>
      <c r="T104" s="223"/>
      <c r="U104" s="223"/>
      <c r="V104" s="223"/>
      <c r="W104" s="223"/>
      <c r="X104" s="223"/>
      <c r="Y104" s="223"/>
      <c r="Z104" s="212"/>
      <c r="AA104" s="212"/>
      <c r="AB104" s="212"/>
      <c r="AC104" s="212"/>
      <c r="AD104" s="212"/>
      <c r="AE104" s="212"/>
      <c r="AF104" s="212"/>
      <c r="AG104" s="212" t="s">
        <v>115</v>
      </c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2">
      <c r="A105" s="219"/>
      <c r="B105" s="220"/>
      <c r="C105" s="258" t="s">
        <v>233</v>
      </c>
      <c r="D105" s="225"/>
      <c r="E105" s="226">
        <v>16</v>
      </c>
      <c r="F105" s="223"/>
      <c r="G105" s="223"/>
      <c r="H105" s="223"/>
      <c r="I105" s="223"/>
      <c r="J105" s="223"/>
      <c r="K105" s="223"/>
      <c r="L105" s="223"/>
      <c r="M105" s="223"/>
      <c r="N105" s="222"/>
      <c r="O105" s="222"/>
      <c r="P105" s="222"/>
      <c r="Q105" s="222"/>
      <c r="R105" s="223"/>
      <c r="S105" s="223"/>
      <c r="T105" s="223"/>
      <c r="U105" s="223"/>
      <c r="V105" s="223"/>
      <c r="W105" s="223"/>
      <c r="X105" s="223"/>
      <c r="Y105" s="223"/>
      <c r="Z105" s="212"/>
      <c r="AA105" s="212"/>
      <c r="AB105" s="212"/>
      <c r="AC105" s="212"/>
      <c r="AD105" s="212"/>
      <c r="AE105" s="212"/>
      <c r="AF105" s="212"/>
      <c r="AG105" s="212" t="s">
        <v>117</v>
      </c>
      <c r="AH105" s="212">
        <v>0</v>
      </c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ht="33.75" outlineLevel="1">
      <c r="A106" s="235">
        <v>32</v>
      </c>
      <c r="B106" s="236" t="s">
        <v>234</v>
      </c>
      <c r="C106" s="256" t="s">
        <v>235</v>
      </c>
      <c r="D106" s="237" t="s">
        <v>123</v>
      </c>
      <c r="E106" s="238">
        <v>10</v>
      </c>
      <c r="F106" s="239"/>
      <c r="G106" s="240">
        <f>ROUND(E106*F106,2)</f>
        <v>0</v>
      </c>
      <c r="H106" s="239"/>
      <c r="I106" s="240">
        <f>ROUND(E106*H106,2)</f>
        <v>0</v>
      </c>
      <c r="J106" s="239"/>
      <c r="K106" s="240">
        <f>ROUND(E106*J106,2)</f>
        <v>0</v>
      </c>
      <c r="L106" s="240">
        <v>21</v>
      </c>
      <c r="M106" s="240">
        <f>G106*(1+L106/100)</f>
        <v>0</v>
      </c>
      <c r="N106" s="238">
        <v>0.21115999999999999</v>
      </c>
      <c r="O106" s="238">
        <f>ROUND(E106*N106,2)</f>
        <v>2.11</v>
      </c>
      <c r="P106" s="238">
        <v>0</v>
      </c>
      <c r="Q106" s="238">
        <f>ROUND(E106*P106,2)</f>
        <v>0</v>
      </c>
      <c r="R106" s="240" t="s">
        <v>109</v>
      </c>
      <c r="S106" s="240" t="s">
        <v>110</v>
      </c>
      <c r="T106" s="241" t="s">
        <v>110</v>
      </c>
      <c r="U106" s="223">
        <v>0.27200000000000002</v>
      </c>
      <c r="V106" s="223">
        <f>ROUND(E106*U106,2)</f>
        <v>2.72</v>
      </c>
      <c r="W106" s="223"/>
      <c r="X106" s="223" t="s">
        <v>111</v>
      </c>
      <c r="Y106" s="223" t="s">
        <v>112</v>
      </c>
      <c r="Z106" s="212"/>
      <c r="AA106" s="212"/>
      <c r="AB106" s="212"/>
      <c r="AC106" s="212"/>
      <c r="AD106" s="212"/>
      <c r="AE106" s="212"/>
      <c r="AF106" s="212"/>
      <c r="AG106" s="212" t="s">
        <v>113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2">
      <c r="A107" s="219"/>
      <c r="B107" s="220"/>
      <c r="C107" s="257" t="s">
        <v>225</v>
      </c>
      <c r="D107" s="242"/>
      <c r="E107" s="242"/>
      <c r="F107" s="242"/>
      <c r="G107" s="242"/>
      <c r="H107" s="223"/>
      <c r="I107" s="223"/>
      <c r="J107" s="223"/>
      <c r="K107" s="223"/>
      <c r="L107" s="223"/>
      <c r="M107" s="223"/>
      <c r="N107" s="222"/>
      <c r="O107" s="222"/>
      <c r="P107" s="222"/>
      <c r="Q107" s="222"/>
      <c r="R107" s="223"/>
      <c r="S107" s="223"/>
      <c r="T107" s="223"/>
      <c r="U107" s="223"/>
      <c r="V107" s="223"/>
      <c r="W107" s="223"/>
      <c r="X107" s="223"/>
      <c r="Y107" s="223"/>
      <c r="Z107" s="212"/>
      <c r="AA107" s="212"/>
      <c r="AB107" s="212"/>
      <c r="AC107" s="212"/>
      <c r="AD107" s="212"/>
      <c r="AE107" s="212"/>
      <c r="AF107" s="212"/>
      <c r="AG107" s="212" t="s">
        <v>115</v>
      </c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2">
      <c r="A108" s="219"/>
      <c r="B108" s="220"/>
      <c r="C108" s="258" t="s">
        <v>236</v>
      </c>
      <c r="D108" s="225"/>
      <c r="E108" s="226">
        <v>10</v>
      </c>
      <c r="F108" s="223"/>
      <c r="G108" s="223"/>
      <c r="H108" s="223"/>
      <c r="I108" s="223"/>
      <c r="J108" s="223"/>
      <c r="K108" s="223"/>
      <c r="L108" s="223"/>
      <c r="M108" s="223"/>
      <c r="N108" s="222"/>
      <c r="O108" s="222"/>
      <c r="P108" s="222"/>
      <c r="Q108" s="222"/>
      <c r="R108" s="223"/>
      <c r="S108" s="223"/>
      <c r="T108" s="223"/>
      <c r="U108" s="223"/>
      <c r="V108" s="223"/>
      <c r="W108" s="223"/>
      <c r="X108" s="223"/>
      <c r="Y108" s="223"/>
      <c r="Z108" s="212"/>
      <c r="AA108" s="212"/>
      <c r="AB108" s="212"/>
      <c r="AC108" s="212"/>
      <c r="AD108" s="212"/>
      <c r="AE108" s="212"/>
      <c r="AF108" s="212"/>
      <c r="AG108" s="212" t="s">
        <v>117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1">
      <c r="A109" s="235">
        <v>33</v>
      </c>
      <c r="B109" s="236" t="s">
        <v>237</v>
      </c>
      <c r="C109" s="256" t="s">
        <v>238</v>
      </c>
      <c r="D109" s="237" t="s">
        <v>123</v>
      </c>
      <c r="E109" s="238">
        <v>25</v>
      </c>
      <c r="F109" s="239"/>
      <c r="G109" s="240">
        <f>ROUND(E109*F109,2)</f>
        <v>0</v>
      </c>
      <c r="H109" s="239"/>
      <c r="I109" s="240">
        <f>ROUND(E109*H109,2)</f>
        <v>0</v>
      </c>
      <c r="J109" s="239"/>
      <c r="K109" s="240">
        <f>ROUND(E109*J109,2)</f>
        <v>0</v>
      </c>
      <c r="L109" s="240">
        <v>21</v>
      </c>
      <c r="M109" s="240">
        <f>G109*(1+L109/100)</f>
        <v>0</v>
      </c>
      <c r="N109" s="238">
        <v>0</v>
      </c>
      <c r="O109" s="238">
        <f>ROUND(E109*N109,2)</f>
        <v>0</v>
      </c>
      <c r="P109" s="238">
        <v>0</v>
      </c>
      <c r="Q109" s="238">
        <f>ROUND(E109*P109,2)</f>
        <v>0</v>
      </c>
      <c r="R109" s="240" t="s">
        <v>109</v>
      </c>
      <c r="S109" s="240" t="s">
        <v>110</v>
      </c>
      <c r="T109" s="241" t="s">
        <v>110</v>
      </c>
      <c r="U109" s="223">
        <v>5.5E-2</v>
      </c>
      <c r="V109" s="223">
        <f>ROUND(E109*U109,2)</f>
        <v>1.38</v>
      </c>
      <c r="W109" s="223"/>
      <c r="X109" s="223" t="s">
        <v>111</v>
      </c>
      <c r="Y109" s="223" t="s">
        <v>112</v>
      </c>
      <c r="Z109" s="212"/>
      <c r="AA109" s="212"/>
      <c r="AB109" s="212"/>
      <c r="AC109" s="212"/>
      <c r="AD109" s="212"/>
      <c r="AE109" s="212"/>
      <c r="AF109" s="212"/>
      <c r="AG109" s="212" t="s">
        <v>113</v>
      </c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2">
      <c r="A110" s="219"/>
      <c r="B110" s="220"/>
      <c r="C110" s="257" t="s">
        <v>239</v>
      </c>
      <c r="D110" s="242"/>
      <c r="E110" s="242"/>
      <c r="F110" s="242"/>
      <c r="G110" s="242"/>
      <c r="H110" s="223"/>
      <c r="I110" s="223"/>
      <c r="J110" s="223"/>
      <c r="K110" s="223"/>
      <c r="L110" s="223"/>
      <c r="M110" s="223"/>
      <c r="N110" s="222"/>
      <c r="O110" s="222"/>
      <c r="P110" s="222"/>
      <c r="Q110" s="222"/>
      <c r="R110" s="223"/>
      <c r="S110" s="223"/>
      <c r="T110" s="223"/>
      <c r="U110" s="223"/>
      <c r="V110" s="223"/>
      <c r="W110" s="223"/>
      <c r="X110" s="223"/>
      <c r="Y110" s="223"/>
      <c r="Z110" s="212"/>
      <c r="AA110" s="212"/>
      <c r="AB110" s="212"/>
      <c r="AC110" s="212"/>
      <c r="AD110" s="212"/>
      <c r="AE110" s="212"/>
      <c r="AF110" s="212"/>
      <c r="AG110" s="212" t="s">
        <v>115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2">
      <c r="A111" s="219"/>
      <c r="B111" s="220"/>
      <c r="C111" s="258" t="s">
        <v>240</v>
      </c>
      <c r="D111" s="225"/>
      <c r="E111" s="226">
        <v>25</v>
      </c>
      <c r="F111" s="223"/>
      <c r="G111" s="223"/>
      <c r="H111" s="223"/>
      <c r="I111" s="223"/>
      <c r="J111" s="223"/>
      <c r="K111" s="223"/>
      <c r="L111" s="223"/>
      <c r="M111" s="223"/>
      <c r="N111" s="222"/>
      <c r="O111" s="222"/>
      <c r="P111" s="222"/>
      <c r="Q111" s="222"/>
      <c r="R111" s="223"/>
      <c r="S111" s="223"/>
      <c r="T111" s="223"/>
      <c r="U111" s="223"/>
      <c r="V111" s="223"/>
      <c r="W111" s="223"/>
      <c r="X111" s="223"/>
      <c r="Y111" s="223"/>
      <c r="Z111" s="212"/>
      <c r="AA111" s="212"/>
      <c r="AB111" s="212"/>
      <c r="AC111" s="212"/>
      <c r="AD111" s="212"/>
      <c r="AE111" s="212"/>
      <c r="AF111" s="212"/>
      <c r="AG111" s="212" t="s">
        <v>117</v>
      </c>
      <c r="AH111" s="212">
        <v>0</v>
      </c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1">
      <c r="A112" s="245">
        <v>34</v>
      </c>
      <c r="B112" s="246" t="s">
        <v>241</v>
      </c>
      <c r="C112" s="260" t="s">
        <v>242</v>
      </c>
      <c r="D112" s="247" t="s">
        <v>243</v>
      </c>
      <c r="E112" s="248">
        <v>6</v>
      </c>
      <c r="F112" s="249"/>
      <c r="G112" s="250">
        <f>ROUND(E112*F112,2)</f>
        <v>0</v>
      </c>
      <c r="H112" s="249"/>
      <c r="I112" s="250">
        <f>ROUND(E112*H112,2)</f>
        <v>0</v>
      </c>
      <c r="J112" s="249"/>
      <c r="K112" s="250">
        <f>ROUND(E112*J112,2)</f>
        <v>0</v>
      </c>
      <c r="L112" s="250">
        <v>21</v>
      </c>
      <c r="M112" s="250">
        <f>G112*(1+L112/100)</f>
        <v>0</v>
      </c>
      <c r="N112" s="248">
        <v>0</v>
      </c>
      <c r="O112" s="248">
        <f>ROUND(E112*N112,2)</f>
        <v>0</v>
      </c>
      <c r="P112" s="248">
        <v>0</v>
      </c>
      <c r="Q112" s="248">
        <f>ROUND(E112*P112,2)</f>
        <v>0</v>
      </c>
      <c r="R112" s="250"/>
      <c r="S112" s="250" t="s">
        <v>212</v>
      </c>
      <c r="T112" s="251" t="s">
        <v>244</v>
      </c>
      <c r="U112" s="223">
        <v>0</v>
      </c>
      <c r="V112" s="223">
        <f>ROUND(E112*U112,2)</f>
        <v>0</v>
      </c>
      <c r="W112" s="223"/>
      <c r="X112" s="223" t="s">
        <v>111</v>
      </c>
      <c r="Y112" s="223" t="s">
        <v>112</v>
      </c>
      <c r="Z112" s="212"/>
      <c r="AA112" s="212"/>
      <c r="AB112" s="212"/>
      <c r="AC112" s="212"/>
      <c r="AD112" s="212"/>
      <c r="AE112" s="212"/>
      <c r="AF112" s="212"/>
      <c r="AG112" s="212" t="s">
        <v>113</v>
      </c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1">
      <c r="A113" s="245">
        <v>35</v>
      </c>
      <c r="B113" s="246" t="s">
        <v>245</v>
      </c>
      <c r="C113" s="260" t="s">
        <v>246</v>
      </c>
      <c r="D113" s="247" t="s">
        <v>243</v>
      </c>
      <c r="E113" s="248">
        <v>1</v>
      </c>
      <c r="F113" s="249"/>
      <c r="G113" s="250">
        <f>ROUND(E113*F113,2)</f>
        <v>0</v>
      </c>
      <c r="H113" s="249"/>
      <c r="I113" s="250">
        <f>ROUND(E113*H113,2)</f>
        <v>0</v>
      </c>
      <c r="J113" s="249"/>
      <c r="K113" s="250">
        <f>ROUND(E113*J113,2)</f>
        <v>0</v>
      </c>
      <c r="L113" s="250">
        <v>21</v>
      </c>
      <c r="M113" s="250">
        <f>G113*(1+L113/100)</f>
        <v>0</v>
      </c>
      <c r="N113" s="248">
        <v>0</v>
      </c>
      <c r="O113" s="248">
        <f>ROUND(E113*N113,2)</f>
        <v>0</v>
      </c>
      <c r="P113" s="248">
        <v>0</v>
      </c>
      <c r="Q113" s="248">
        <f>ROUND(E113*P113,2)</f>
        <v>0</v>
      </c>
      <c r="R113" s="250"/>
      <c r="S113" s="250" t="s">
        <v>212</v>
      </c>
      <c r="T113" s="251" t="s">
        <v>244</v>
      </c>
      <c r="U113" s="223">
        <v>0</v>
      </c>
      <c r="V113" s="223">
        <f>ROUND(E113*U113,2)</f>
        <v>0</v>
      </c>
      <c r="W113" s="223"/>
      <c r="X113" s="223" t="s">
        <v>111</v>
      </c>
      <c r="Y113" s="223" t="s">
        <v>112</v>
      </c>
      <c r="Z113" s="212"/>
      <c r="AA113" s="212"/>
      <c r="AB113" s="212"/>
      <c r="AC113" s="212"/>
      <c r="AD113" s="212"/>
      <c r="AE113" s="212"/>
      <c r="AF113" s="212"/>
      <c r="AG113" s="212" t="s">
        <v>113</v>
      </c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>
      <c r="A114" s="228" t="s">
        <v>104</v>
      </c>
      <c r="B114" s="229" t="s">
        <v>66</v>
      </c>
      <c r="C114" s="255" t="s">
        <v>67</v>
      </c>
      <c r="D114" s="230"/>
      <c r="E114" s="231"/>
      <c r="F114" s="232"/>
      <c r="G114" s="232">
        <f>SUMIF(AG115:AG116,"&lt;&gt;NOR",G115:G116)</f>
        <v>0</v>
      </c>
      <c r="H114" s="232"/>
      <c r="I114" s="232">
        <f>SUM(I115:I116)</f>
        <v>0</v>
      </c>
      <c r="J114" s="232"/>
      <c r="K114" s="232">
        <f>SUM(K115:K116)</f>
        <v>0</v>
      </c>
      <c r="L114" s="232"/>
      <c r="M114" s="232">
        <f>SUM(M115:M116)</f>
        <v>0</v>
      </c>
      <c r="N114" s="231"/>
      <c r="O114" s="231">
        <f>SUM(O115:O116)</f>
        <v>0</v>
      </c>
      <c r="P114" s="231"/>
      <c r="Q114" s="231">
        <f>SUM(Q115:Q116)</f>
        <v>0</v>
      </c>
      <c r="R114" s="232"/>
      <c r="S114" s="232"/>
      <c r="T114" s="233"/>
      <c r="U114" s="227"/>
      <c r="V114" s="227">
        <f>SUM(V115:V116)</f>
        <v>131.80000000000001</v>
      </c>
      <c r="W114" s="227"/>
      <c r="X114" s="227"/>
      <c r="Y114" s="227"/>
      <c r="AG114" t="s">
        <v>105</v>
      </c>
    </row>
    <row r="115" spans="1:60" outlineLevel="1">
      <c r="A115" s="235">
        <v>36</v>
      </c>
      <c r="B115" s="236" t="s">
        <v>247</v>
      </c>
      <c r="C115" s="256" t="s">
        <v>248</v>
      </c>
      <c r="D115" s="237" t="s">
        <v>249</v>
      </c>
      <c r="E115" s="238">
        <v>337.95044999999999</v>
      </c>
      <c r="F115" s="239"/>
      <c r="G115" s="240">
        <f>ROUND(E115*F115,2)</f>
        <v>0</v>
      </c>
      <c r="H115" s="239"/>
      <c r="I115" s="240">
        <f>ROUND(E115*H115,2)</f>
        <v>0</v>
      </c>
      <c r="J115" s="239"/>
      <c r="K115" s="240">
        <f>ROUND(E115*J115,2)</f>
        <v>0</v>
      </c>
      <c r="L115" s="240">
        <v>21</v>
      </c>
      <c r="M115" s="240">
        <f>G115*(1+L115/100)</f>
        <v>0</v>
      </c>
      <c r="N115" s="238">
        <v>0</v>
      </c>
      <c r="O115" s="238">
        <f>ROUND(E115*N115,2)</f>
        <v>0</v>
      </c>
      <c r="P115" s="238">
        <v>0</v>
      </c>
      <c r="Q115" s="238">
        <f>ROUND(E115*P115,2)</f>
        <v>0</v>
      </c>
      <c r="R115" s="240" t="s">
        <v>109</v>
      </c>
      <c r="S115" s="240" t="s">
        <v>110</v>
      </c>
      <c r="T115" s="241" t="s">
        <v>110</v>
      </c>
      <c r="U115" s="223">
        <v>0.39</v>
      </c>
      <c r="V115" s="223">
        <f>ROUND(E115*U115,2)</f>
        <v>131.80000000000001</v>
      </c>
      <c r="W115" s="223"/>
      <c r="X115" s="223" t="s">
        <v>250</v>
      </c>
      <c r="Y115" s="223" t="s">
        <v>112</v>
      </c>
      <c r="Z115" s="212"/>
      <c r="AA115" s="212"/>
      <c r="AB115" s="212"/>
      <c r="AC115" s="212"/>
      <c r="AD115" s="212"/>
      <c r="AE115" s="212"/>
      <c r="AF115" s="212"/>
      <c r="AG115" s="212" t="s">
        <v>251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2">
      <c r="A116" s="219"/>
      <c r="B116" s="220"/>
      <c r="C116" s="257" t="s">
        <v>252</v>
      </c>
      <c r="D116" s="242"/>
      <c r="E116" s="242"/>
      <c r="F116" s="242"/>
      <c r="G116" s="242"/>
      <c r="H116" s="223"/>
      <c r="I116" s="223"/>
      <c r="J116" s="223"/>
      <c r="K116" s="223"/>
      <c r="L116" s="223"/>
      <c r="M116" s="223"/>
      <c r="N116" s="222"/>
      <c r="O116" s="222"/>
      <c r="P116" s="222"/>
      <c r="Q116" s="222"/>
      <c r="R116" s="223"/>
      <c r="S116" s="223"/>
      <c r="T116" s="223"/>
      <c r="U116" s="223"/>
      <c r="V116" s="223"/>
      <c r="W116" s="223"/>
      <c r="X116" s="223"/>
      <c r="Y116" s="223"/>
      <c r="Z116" s="212"/>
      <c r="AA116" s="212"/>
      <c r="AB116" s="212"/>
      <c r="AC116" s="212"/>
      <c r="AD116" s="212"/>
      <c r="AE116" s="212"/>
      <c r="AF116" s="212"/>
      <c r="AG116" s="212" t="s">
        <v>115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>
      <c r="A117" s="228" t="s">
        <v>104</v>
      </c>
      <c r="B117" s="229" t="s">
        <v>68</v>
      </c>
      <c r="C117" s="255" t="s">
        <v>69</v>
      </c>
      <c r="D117" s="230"/>
      <c r="E117" s="231"/>
      <c r="F117" s="232"/>
      <c r="G117" s="232">
        <f>SUMIF(AG118:AG123,"&lt;&gt;NOR",G118:G123)</f>
        <v>0</v>
      </c>
      <c r="H117" s="232"/>
      <c r="I117" s="232">
        <f>SUM(I118:I123)</f>
        <v>0</v>
      </c>
      <c r="J117" s="232"/>
      <c r="K117" s="232">
        <f>SUM(K118:K123)</f>
        <v>0</v>
      </c>
      <c r="L117" s="232"/>
      <c r="M117" s="232">
        <f>SUM(M118:M123)</f>
        <v>0</v>
      </c>
      <c r="N117" s="231"/>
      <c r="O117" s="231">
        <f>SUM(O118:O123)</f>
        <v>0.04</v>
      </c>
      <c r="P117" s="231"/>
      <c r="Q117" s="231">
        <f>SUM(Q118:Q123)</f>
        <v>0</v>
      </c>
      <c r="R117" s="232"/>
      <c r="S117" s="232"/>
      <c r="T117" s="233"/>
      <c r="U117" s="227"/>
      <c r="V117" s="227">
        <f>SUM(V118:V123)</f>
        <v>11.56</v>
      </c>
      <c r="W117" s="227"/>
      <c r="X117" s="227"/>
      <c r="Y117" s="227"/>
      <c r="AG117" t="s">
        <v>105</v>
      </c>
    </row>
    <row r="118" spans="1:60" outlineLevel="1">
      <c r="A118" s="235">
        <v>37</v>
      </c>
      <c r="B118" s="236" t="s">
        <v>253</v>
      </c>
      <c r="C118" s="256" t="s">
        <v>254</v>
      </c>
      <c r="D118" s="237" t="s">
        <v>108</v>
      </c>
      <c r="E118" s="238">
        <v>35.4</v>
      </c>
      <c r="F118" s="239"/>
      <c r="G118" s="240">
        <f>ROUND(E118*F118,2)</f>
        <v>0</v>
      </c>
      <c r="H118" s="239"/>
      <c r="I118" s="240">
        <f>ROUND(E118*H118,2)</f>
        <v>0</v>
      </c>
      <c r="J118" s="239"/>
      <c r="K118" s="240">
        <f>ROUND(E118*J118,2)</f>
        <v>0</v>
      </c>
      <c r="L118" s="240">
        <v>21</v>
      </c>
      <c r="M118" s="240">
        <f>G118*(1+L118/100)</f>
        <v>0</v>
      </c>
      <c r="N118" s="238">
        <v>1.7000000000000001E-4</v>
      </c>
      <c r="O118" s="238">
        <f>ROUND(E118*N118,2)</f>
        <v>0.01</v>
      </c>
      <c r="P118" s="238">
        <v>0</v>
      </c>
      <c r="Q118" s="238">
        <f>ROUND(E118*P118,2)</f>
        <v>0</v>
      </c>
      <c r="R118" s="240" t="s">
        <v>255</v>
      </c>
      <c r="S118" s="240" t="s">
        <v>110</v>
      </c>
      <c r="T118" s="241" t="s">
        <v>110</v>
      </c>
      <c r="U118" s="223">
        <v>0.16</v>
      </c>
      <c r="V118" s="223">
        <f>ROUND(E118*U118,2)</f>
        <v>5.66</v>
      </c>
      <c r="W118" s="223"/>
      <c r="X118" s="223" t="s">
        <v>111</v>
      </c>
      <c r="Y118" s="223" t="s">
        <v>112</v>
      </c>
      <c r="Z118" s="212"/>
      <c r="AA118" s="212"/>
      <c r="AB118" s="212"/>
      <c r="AC118" s="212"/>
      <c r="AD118" s="212"/>
      <c r="AE118" s="212"/>
      <c r="AF118" s="212"/>
      <c r="AG118" s="212" t="s">
        <v>113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outlineLevel="2">
      <c r="A119" s="219"/>
      <c r="B119" s="220"/>
      <c r="C119" s="258" t="s">
        <v>256</v>
      </c>
      <c r="D119" s="225"/>
      <c r="E119" s="226">
        <v>35.4</v>
      </c>
      <c r="F119" s="223"/>
      <c r="G119" s="223"/>
      <c r="H119" s="223"/>
      <c r="I119" s="223"/>
      <c r="J119" s="223"/>
      <c r="K119" s="223"/>
      <c r="L119" s="223"/>
      <c r="M119" s="223"/>
      <c r="N119" s="222"/>
      <c r="O119" s="222"/>
      <c r="P119" s="222"/>
      <c r="Q119" s="222"/>
      <c r="R119" s="223"/>
      <c r="S119" s="223"/>
      <c r="T119" s="223"/>
      <c r="U119" s="223"/>
      <c r="V119" s="223"/>
      <c r="W119" s="223"/>
      <c r="X119" s="223"/>
      <c r="Y119" s="223"/>
      <c r="Z119" s="212"/>
      <c r="AA119" s="212"/>
      <c r="AB119" s="212"/>
      <c r="AC119" s="212"/>
      <c r="AD119" s="212"/>
      <c r="AE119" s="212"/>
      <c r="AF119" s="212"/>
      <c r="AG119" s="212" t="s">
        <v>117</v>
      </c>
      <c r="AH119" s="212">
        <v>0</v>
      </c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1">
      <c r="A120" s="235">
        <v>38</v>
      </c>
      <c r="B120" s="236" t="s">
        <v>257</v>
      </c>
      <c r="C120" s="256" t="s">
        <v>258</v>
      </c>
      <c r="D120" s="237" t="s">
        <v>123</v>
      </c>
      <c r="E120" s="238">
        <v>59</v>
      </c>
      <c r="F120" s="239"/>
      <c r="G120" s="240">
        <f>ROUND(E120*F120,2)</f>
        <v>0</v>
      </c>
      <c r="H120" s="239"/>
      <c r="I120" s="240">
        <f>ROUND(E120*H120,2)</f>
        <v>0</v>
      </c>
      <c r="J120" s="239"/>
      <c r="K120" s="240">
        <f>ROUND(E120*J120,2)</f>
        <v>0</v>
      </c>
      <c r="L120" s="240">
        <v>21</v>
      </c>
      <c r="M120" s="240">
        <f>G120*(1+L120/100)</f>
        <v>0</v>
      </c>
      <c r="N120" s="238">
        <v>5.2999999999999998E-4</v>
      </c>
      <c r="O120" s="238">
        <f>ROUND(E120*N120,2)</f>
        <v>0.03</v>
      </c>
      <c r="P120" s="238">
        <v>0</v>
      </c>
      <c r="Q120" s="238">
        <f>ROUND(E120*P120,2)</f>
        <v>0</v>
      </c>
      <c r="R120" s="240" t="s">
        <v>255</v>
      </c>
      <c r="S120" s="240" t="s">
        <v>110</v>
      </c>
      <c r="T120" s="241" t="s">
        <v>110</v>
      </c>
      <c r="U120" s="223">
        <v>0.1</v>
      </c>
      <c r="V120" s="223">
        <f>ROUND(E120*U120,2)</f>
        <v>5.9</v>
      </c>
      <c r="W120" s="223"/>
      <c r="X120" s="223" t="s">
        <v>111</v>
      </c>
      <c r="Y120" s="223" t="s">
        <v>112</v>
      </c>
      <c r="Z120" s="212"/>
      <c r="AA120" s="212"/>
      <c r="AB120" s="212"/>
      <c r="AC120" s="212"/>
      <c r="AD120" s="212"/>
      <c r="AE120" s="212"/>
      <c r="AF120" s="212"/>
      <c r="AG120" s="212" t="s">
        <v>113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outlineLevel="2">
      <c r="A121" s="219"/>
      <c r="B121" s="220"/>
      <c r="C121" s="258" t="s">
        <v>259</v>
      </c>
      <c r="D121" s="225"/>
      <c r="E121" s="226">
        <v>59</v>
      </c>
      <c r="F121" s="223"/>
      <c r="G121" s="223"/>
      <c r="H121" s="223"/>
      <c r="I121" s="223"/>
      <c r="J121" s="223"/>
      <c r="K121" s="223"/>
      <c r="L121" s="223"/>
      <c r="M121" s="223"/>
      <c r="N121" s="222"/>
      <c r="O121" s="222"/>
      <c r="P121" s="222"/>
      <c r="Q121" s="222"/>
      <c r="R121" s="223"/>
      <c r="S121" s="223"/>
      <c r="T121" s="223"/>
      <c r="U121" s="223"/>
      <c r="V121" s="223"/>
      <c r="W121" s="223"/>
      <c r="X121" s="223"/>
      <c r="Y121" s="223"/>
      <c r="Z121" s="212"/>
      <c r="AA121" s="212"/>
      <c r="AB121" s="212"/>
      <c r="AC121" s="212"/>
      <c r="AD121" s="212"/>
      <c r="AE121" s="212"/>
      <c r="AF121" s="212"/>
      <c r="AG121" s="212" t="s">
        <v>117</v>
      </c>
      <c r="AH121" s="212">
        <v>0</v>
      </c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>
      <c r="A122" s="219">
        <v>39</v>
      </c>
      <c r="B122" s="220" t="s">
        <v>260</v>
      </c>
      <c r="C122" s="262" t="s">
        <v>261</v>
      </c>
      <c r="D122" s="221" t="s">
        <v>0</v>
      </c>
      <c r="E122" s="253"/>
      <c r="F122" s="224"/>
      <c r="G122" s="223">
        <f>ROUND(E122*F122,2)</f>
        <v>0</v>
      </c>
      <c r="H122" s="224"/>
      <c r="I122" s="223">
        <f>ROUND(E122*H122,2)</f>
        <v>0</v>
      </c>
      <c r="J122" s="224"/>
      <c r="K122" s="223">
        <f>ROUND(E122*J122,2)</f>
        <v>0</v>
      </c>
      <c r="L122" s="223">
        <v>21</v>
      </c>
      <c r="M122" s="223">
        <f>G122*(1+L122/100)</f>
        <v>0</v>
      </c>
      <c r="N122" s="222">
        <v>0</v>
      </c>
      <c r="O122" s="222">
        <f>ROUND(E122*N122,2)</f>
        <v>0</v>
      </c>
      <c r="P122" s="222">
        <v>0</v>
      </c>
      <c r="Q122" s="222">
        <f>ROUND(E122*P122,2)</f>
        <v>0</v>
      </c>
      <c r="R122" s="223" t="s">
        <v>255</v>
      </c>
      <c r="S122" s="223" t="s">
        <v>110</v>
      </c>
      <c r="T122" s="223" t="s">
        <v>110</v>
      </c>
      <c r="U122" s="223">
        <v>0</v>
      </c>
      <c r="V122" s="223">
        <f>ROUND(E122*U122,2)</f>
        <v>0</v>
      </c>
      <c r="W122" s="223"/>
      <c r="X122" s="223" t="s">
        <v>250</v>
      </c>
      <c r="Y122" s="223" t="s">
        <v>112</v>
      </c>
      <c r="Z122" s="212"/>
      <c r="AA122" s="212"/>
      <c r="AB122" s="212"/>
      <c r="AC122" s="212"/>
      <c r="AD122" s="212"/>
      <c r="AE122" s="212"/>
      <c r="AF122" s="212"/>
      <c r="AG122" s="212" t="s">
        <v>251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2">
      <c r="A123" s="219"/>
      <c r="B123" s="220"/>
      <c r="C123" s="263" t="s">
        <v>262</v>
      </c>
      <c r="D123" s="254"/>
      <c r="E123" s="254"/>
      <c r="F123" s="254"/>
      <c r="G123" s="254"/>
      <c r="H123" s="223"/>
      <c r="I123" s="223"/>
      <c r="J123" s="223"/>
      <c r="K123" s="223"/>
      <c r="L123" s="223"/>
      <c r="M123" s="223"/>
      <c r="N123" s="222"/>
      <c r="O123" s="222"/>
      <c r="P123" s="222"/>
      <c r="Q123" s="222"/>
      <c r="R123" s="223"/>
      <c r="S123" s="223"/>
      <c r="T123" s="223"/>
      <c r="U123" s="223"/>
      <c r="V123" s="223"/>
      <c r="W123" s="223"/>
      <c r="X123" s="223"/>
      <c r="Y123" s="223"/>
      <c r="Z123" s="212"/>
      <c r="AA123" s="212"/>
      <c r="AB123" s="212"/>
      <c r="AC123" s="212"/>
      <c r="AD123" s="212"/>
      <c r="AE123" s="212"/>
      <c r="AF123" s="212"/>
      <c r="AG123" s="212" t="s">
        <v>115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>
      <c r="A124" s="228" t="s">
        <v>104</v>
      </c>
      <c r="B124" s="229" t="s">
        <v>70</v>
      </c>
      <c r="C124" s="255" t="s">
        <v>71</v>
      </c>
      <c r="D124" s="230"/>
      <c r="E124" s="231"/>
      <c r="F124" s="232"/>
      <c r="G124" s="232">
        <f>SUMIF(AG125:AG125,"&lt;&gt;NOR",G125:G125)</f>
        <v>0</v>
      </c>
      <c r="H124" s="232"/>
      <c r="I124" s="232">
        <f>SUM(I125:I125)</f>
        <v>0</v>
      </c>
      <c r="J124" s="232"/>
      <c r="K124" s="232">
        <f>SUM(K125:K125)</f>
        <v>0</v>
      </c>
      <c r="L124" s="232"/>
      <c r="M124" s="232">
        <f>SUM(M125:M125)</f>
        <v>0</v>
      </c>
      <c r="N124" s="231"/>
      <c r="O124" s="231">
        <f>SUM(O125:O125)</f>
        <v>0</v>
      </c>
      <c r="P124" s="231"/>
      <c r="Q124" s="231">
        <f>SUM(Q125:Q125)</f>
        <v>0</v>
      </c>
      <c r="R124" s="232"/>
      <c r="S124" s="232"/>
      <c r="T124" s="233"/>
      <c r="U124" s="227"/>
      <c r="V124" s="227">
        <f>SUM(V125:V125)</f>
        <v>0</v>
      </c>
      <c r="W124" s="227"/>
      <c r="X124" s="227"/>
      <c r="Y124" s="227"/>
      <c r="AG124" t="s">
        <v>105</v>
      </c>
    </row>
    <row r="125" spans="1:60" outlineLevel="1">
      <c r="A125" s="245">
        <v>40</v>
      </c>
      <c r="B125" s="246" t="s">
        <v>263</v>
      </c>
      <c r="C125" s="260" t="s">
        <v>264</v>
      </c>
      <c r="D125" s="247" t="s">
        <v>123</v>
      </c>
      <c r="E125" s="248">
        <v>18</v>
      </c>
      <c r="F125" s="249"/>
      <c r="G125" s="250">
        <f>ROUND(E125*F125,2)</f>
        <v>0</v>
      </c>
      <c r="H125" s="249"/>
      <c r="I125" s="250">
        <f>ROUND(E125*H125,2)</f>
        <v>0</v>
      </c>
      <c r="J125" s="249"/>
      <c r="K125" s="250">
        <f>ROUND(E125*J125,2)</f>
        <v>0</v>
      </c>
      <c r="L125" s="250">
        <v>21</v>
      </c>
      <c r="M125" s="250">
        <f>G125*(1+L125/100)</f>
        <v>0</v>
      </c>
      <c r="N125" s="248">
        <v>0</v>
      </c>
      <c r="O125" s="248">
        <f>ROUND(E125*N125,2)</f>
        <v>0</v>
      </c>
      <c r="P125" s="248">
        <v>0</v>
      </c>
      <c r="Q125" s="248">
        <f>ROUND(E125*P125,2)</f>
        <v>0</v>
      </c>
      <c r="R125" s="250"/>
      <c r="S125" s="250" t="s">
        <v>212</v>
      </c>
      <c r="T125" s="251" t="s">
        <v>244</v>
      </c>
      <c r="U125" s="223">
        <v>0</v>
      </c>
      <c r="V125" s="223">
        <f>ROUND(E125*U125,2)</f>
        <v>0</v>
      </c>
      <c r="W125" s="223"/>
      <c r="X125" s="223" t="s">
        <v>111</v>
      </c>
      <c r="Y125" s="223" t="s">
        <v>112</v>
      </c>
      <c r="Z125" s="212"/>
      <c r="AA125" s="212"/>
      <c r="AB125" s="212"/>
      <c r="AC125" s="212"/>
      <c r="AD125" s="212"/>
      <c r="AE125" s="212"/>
      <c r="AF125" s="212"/>
      <c r="AG125" s="212" t="s">
        <v>128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>
      <c r="A126" s="228" t="s">
        <v>104</v>
      </c>
      <c r="B126" s="229" t="s">
        <v>72</v>
      </c>
      <c r="C126" s="255" t="s">
        <v>73</v>
      </c>
      <c r="D126" s="230"/>
      <c r="E126" s="231"/>
      <c r="F126" s="232"/>
      <c r="G126" s="232">
        <f>SUMIF(AG127:AG131,"&lt;&gt;NOR",G127:G131)</f>
        <v>0</v>
      </c>
      <c r="H126" s="232"/>
      <c r="I126" s="232">
        <f>SUM(I127:I131)</f>
        <v>0</v>
      </c>
      <c r="J126" s="232"/>
      <c r="K126" s="232">
        <f>SUM(K127:K131)</f>
        <v>0</v>
      </c>
      <c r="L126" s="232"/>
      <c r="M126" s="232">
        <f>SUM(M127:M131)</f>
        <v>0</v>
      </c>
      <c r="N126" s="231"/>
      <c r="O126" s="231">
        <f>SUM(O127:O131)</f>
        <v>0</v>
      </c>
      <c r="P126" s="231"/>
      <c r="Q126" s="231">
        <f>SUM(Q127:Q131)</f>
        <v>0</v>
      </c>
      <c r="R126" s="232"/>
      <c r="S126" s="232"/>
      <c r="T126" s="233"/>
      <c r="U126" s="227"/>
      <c r="V126" s="227">
        <f>SUM(V127:V131)</f>
        <v>1.35</v>
      </c>
      <c r="W126" s="227"/>
      <c r="X126" s="227"/>
      <c r="Y126" s="227"/>
      <c r="AG126" t="s">
        <v>105</v>
      </c>
    </row>
    <row r="127" spans="1:60" outlineLevel="1">
      <c r="A127" s="235">
        <v>41</v>
      </c>
      <c r="B127" s="236" t="s">
        <v>265</v>
      </c>
      <c r="C127" s="256" t="s">
        <v>266</v>
      </c>
      <c r="D127" s="237" t="s">
        <v>249</v>
      </c>
      <c r="E127" s="238">
        <v>71.5</v>
      </c>
      <c r="F127" s="239"/>
      <c r="G127" s="240">
        <f>ROUND(E127*F127,2)</f>
        <v>0</v>
      </c>
      <c r="H127" s="239"/>
      <c r="I127" s="240">
        <f>ROUND(E127*H127,2)</f>
        <v>0</v>
      </c>
      <c r="J127" s="239"/>
      <c r="K127" s="240">
        <f>ROUND(E127*J127,2)</f>
        <v>0</v>
      </c>
      <c r="L127" s="240">
        <v>21</v>
      </c>
      <c r="M127" s="240">
        <f>G127*(1+L127/100)</f>
        <v>0</v>
      </c>
      <c r="N127" s="238">
        <v>0</v>
      </c>
      <c r="O127" s="238">
        <f>ROUND(E127*N127,2)</f>
        <v>0</v>
      </c>
      <c r="P127" s="238">
        <v>0</v>
      </c>
      <c r="Q127" s="238">
        <f>ROUND(E127*P127,2)</f>
        <v>0</v>
      </c>
      <c r="R127" s="240" t="s">
        <v>267</v>
      </c>
      <c r="S127" s="240" t="s">
        <v>110</v>
      </c>
      <c r="T127" s="241" t="s">
        <v>110</v>
      </c>
      <c r="U127" s="223">
        <v>0</v>
      </c>
      <c r="V127" s="223">
        <f>ROUND(E127*U127,2)</f>
        <v>0</v>
      </c>
      <c r="W127" s="223"/>
      <c r="X127" s="223" t="s">
        <v>111</v>
      </c>
      <c r="Y127" s="223" t="s">
        <v>112</v>
      </c>
      <c r="Z127" s="212"/>
      <c r="AA127" s="212"/>
      <c r="AB127" s="212"/>
      <c r="AC127" s="212"/>
      <c r="AD127" s="212"/>
      <c r="AE127" s="212"/>
      <c r="AF127" s="212"/>
      <c r="AG127" s="212" t="s">
        <v>113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2">
      <c r="A128" s="219"/>
      <c r="B128" s="220"/>
      <c r="C128" s="258" t="s">
        <v>268</v>
      </c>
      <c r="D128" s="225"/>
      <c r="E128" s="226">
        <v>71.5</v>
      </c>
      <c r="F128" s="223"/>
      <c r="G128" s="223"/>
      <c r="H128" s="223"/>
      <c r="I128" s="223"/>
      <c r="J128" s="223"/>
      <c r="K128" s="223"/>
      <c r="L128" s="223"/>
      <c r="M128" s="223"/>
      <c r="N128" s="222"/>
      <c r="O128" s="222"/>
      <c r="P128" s="222"/>
      <c r="Q128" s="222"/>
      <c r="R128" s="223"/>
      <c r="S128" s="223"/>
      <c r="T128" s="223"/>
      <c r="U128" s="223"/>
      <c r="V128" s="223"/>
      <c r="W128" s="223"/>
      <c r="X128" s="223"/>
      <c r="Y128" s="223"/>
      <c r="Z128" s="212"/>
      <c r="AA128" s="212"/>
      <c r="AB128" s="212"/>
      <c r="AC128" s="212"/>
      <c r="AD128" s="212"/>
      <c r="AE128" s="212"/>
      <c r="AF128" s="212"/>
      <c r="AG128" s="212" t="s">
        <v>117</v>
      </c>
      <c r="AH128" s="212">
        <v>0</v>
      </c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ht="22.5" outlineLevel="1">
      <c r="A129" s="245">
        <v>42</v>
      </c>
      <c r="B129" s="246" t="s">
        <v>269</v>
      </c>
      <c r="C129" s="260" t="s">
        <v>270</v>
      </c>
      <c r="D129" s="247" t="s">
        <v>249</v>
      </c>
      <c r="E129" s="248">
        <v>63.521000000000001</v>
      </c>
      <c r="F129" s="249"/>
      <c r="G129" s="250">
        <f>ROUND(E129*F129,2)</f>
        <v>0</v>
      </c>
      <c r="H129" s="249"/>
      <c r="I129" s="250">
        <f>ROUND(E129*H129,2)</f>
        <v>0</v>
      </c>
      <c r="J129" s="249"/>
      <c r="K129" s="250">
        <f>ROUND(E129*J129,2)</f>
        <v>0</v>
      </c>
      <c r="L129" s="250">
        <v>21</v>
      </c>
      <c r="M129" s="250">
        <f>G129*(1+L129/100)</f>
        <v>0</v>
      </c>
      <c r="N129" s="248">
        <v>0</v>
      </c>
      <c r="O129" s="248">
        <f>ROUND(E129*N129,2)</f>
        <v>0</v>
      </c>
      <c r="P129" s="248">
        <v>0</v>
      </c>
      <c r="Q129" s="248">
        <f>ROUND(E129*P129,2)</f>
        <v>0</v>
      </c>
      <c r="R129" s="250" t="s">
        <v>267</v>
      </c>
      <c r="S129" s="250" t="s">
        <v>110</v>
      </c>
      <c r="T129" s="251" t="s">
        <v>110</v>
      </c>
      <c r="U129" s="223">
        <v>0</v>
      </c>
      <c r="V129" s="223">
        <f>ROUND(E129*U129,2)</f>
        <v>0</v>
      </c>
      <c r="W129" s="223"/>
      <c r="X129" s="223" t="s">
        <v>111</v>
      </c>
      <c r="Y129" s="223" t="s">
        <v>112</v>
      </c>
      <c r="Z129" s="212"/>
      <c r="AA129" s="212"/>
      <c r="AB129" s="212"/>
      <c r="AC129" s="212"/>
      <c r="AD129" s="212"/>
      <c r="AE129" s="212"/>
      <c r="AF129" s="212"/>
      <c r="AG129" s="212" t="s">
        <v>113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ht="22.5" outlineLevel="1">
      <c r="A130" s="245">
        <v>43</v>
      </c>
      <c r="B130" s="246" t="s">
        <v>271</v>
      </c>
      <c r="C130" s="260" t="s">
        <v>272</v>
      </c>
      <c r="D130" s="247" t="s">
        <v>249</v>
      </c>
      <c r="E130" s="248">
        <v>135.02099999999999</v>
      </c>
      <c r="F130" s="249"/>
      <c r="G130" s="250">
        <f>ROUND(E130*F130,2)</f>
        <v>0</v>
      </c>
      <c r="H130" s="249"/>
      <c r="I130" s="250">
        <f>ROUND(E130*H130,2)</f>
        <v>0</v>
      </c>
      <c r="J130" s="249"/>
      <c r="K130" s="250">
        <f>ROUND(E130*J130,2)</f>
        <v>0</v>
      </c>
      <c r="L130" s="250">
        <v>21</v>
      </c>
      <c r="M130" s="250">
        <f>G130*(1+L130/100)</f>
        <v>0</v>
      </c>
      <c r="N130" s="248">
        <v>0</v>
      </c>
      <c r="O130" s="248">
        <f>ROUND(E130*N130,2)</f>
        <v>0</v>
      </c>
      <c r="P130" s="248">
        <v>0</v>
      </c>
      <c r="Q130" s="248">
        <f>ROUND(E130*P130,2)</f>
        <v>0</v>
      </c>
      <c r="R130" s="250" t="s">
        <v>109</v>
      </c>
      <c r="S130" s="250" t="s">
        <v>110</v>
      </c>
      <c r="T130" s="251" t="s">
        <v>110</v>
      </c>
      <c r="U130" s="223">
        <v>0.01</v>
      </c>
      <c r="V130" s="223">
        <f>ROUND(E130*U130,2)</f>
        <v>1.35</v>
      </c>
      <c r="W130" s="223"/>
      <c r="X130" s="223" t="s">
        <v>273</v>
      </c>
      <c r="Y130" s="223" t="s">
        <v>112</v>
      </c>
      <c r="Z130" s="212"/>
      <c r="AA130" s="212"/>
      <c r="AB130" s="212"/>
      <c r="AC130" s="212"/>
      <c r="AD130" s="212"/>
      <c r="AE130" s="212"/>
      <c r="AF130" s="212"/>
      <c r="AG130" s="212" t="s">
        <v>274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ht="22.5" outlineLevel="1">
      <c r="A131" s="235">
        <v>44</v>
      </c>
      <c r="B131" s="236" t="s">
        <v>275</v>
      </c>
      <c r="C131" s="256" t="s">
        <v>276</v>
      </c>
      <c r="D131" s="237" t="s">
        <v>249</v>
      </c>
      <c r="E131" s="238">
        <v>135.02099999999999</v>
      </c>
      <c r="F131" s="239"/>
      <c r="G131" s="240">
        <f>ROUND(E131*F131,2)</f>
        <v>0</v>
      </c>
      <c r="H131" s="239"/>
      <c r="I131" s="240">
        <f>ROUND(E131*H131,2)</f>
        <v>0</v>
      </c>
      <c r="J131" s="239"/>
      <c r="K131" s="240">
        <f>ROUND(E131*J131,2)</f>
        <v>0</v>
      </c>
      <c r="L131" s="240">
        <v>21</v>
      </c>
      <c r="M131" s="240">
        <f>G131*(1+L131/100)</f>
        <v>0</v>
      </c>
      <c r="N131" s="238">
        <v>0</v>
      </c>
      <c r="O131" s="238">
        <f>ROUND(E131*N131,2)</f>
        <v>0</v>
      </c>
      <c r="P131" s="238">
        <v>0</v>
      </c>
      <c r="Q131" s="238">
        <f>ROUND(E131*P131,2)</f>
        <v>0</v>
      </c>
      <c r="R131" s="240" t="s">
        <v>109</v>
      </c>
      <c r="S131" s="240" t="s">
        <v>110</v>
      </c>
      <c r="T131" s="241" t="s">
        <v>110</v>
      </c>
      <c r="U131" s="223">
        <v>0</v>
      </c>
      <c r="V131" s="223">
        <f>ROUND(E131*U131,2)</f>
        <v>0</v>
      </c>
      <c r="W131" s="223"/>
      <c r="X131" s="223" t="s">
        <v>273</v>
      </c>
      <c r="Y131" s="223" t="s">
        <v>112</v>
      </c>
      <c r="Z131" s="212"/>
      <c r="AA131" s="212"/>
      <c r="AB131" s="212"/>
      <c r="AC131" s="212"/>
      <c r="AD131" s="212"/>
      <c r="AE131" s="212"/>
      <c r="AF131" s="212"/>
      <c r="AG131" s="212" t="s">
        <v>274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>
      <c r="A132" s="3"/>
      <c r="B132" s="4"/>
      <c r="C132" s="264"/>
      <c r="D132" s="6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AE132">
        <v>12</v>
      </c>
      <c r="AF132">
        <v>21</v>
      </c>
      <c r="AG132" t="s">
        <v>90</v>
      </c>
    </row>
    <row r="133" spans="1:60">
      <c r="A133" s="215"/>
      <c r="B133" s="216" t="s">
        <v>29</v>
      </c>
      <c r="C133" s="265"/>
      <c r="D133" s="217"/>
      <c r="E133" s="218"/>
      <c r="F133" s="218"/>
      <c r="G133" s="234">
        <f>G8+G65+G95+G114+G117+G124+G126</f>
        <v>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E133">
        <f>SUMIF(L7:L131,AE132,G7:G131)</f>
        <v>0</v>
      </c>
      <c r="AF133">
        <f>SUMIF(L7:L131,AF132,G7:G131)</f>
        <v>0</v>
      </c>
      <c r="AG133" t="s">
        <v>277</v>
      </c>
    </row>
    <row r="134" spans="1:60">
      <c r="C134" s="266"/>
      <c r="D134" s="10"/>
      <c r="AG134" t="s">
        <v>278</v>
      </c>
    </row>
    <row r="135" spans="1:60">
      <c r="D135" s="10"/>
    </row>
    <row r="136" spans="1:60">
      <c r="D136" s="10"/>
    </row>
    <row r="137" spans="1:60">
      <c r="D137" s="10"/>
    </row>
    <row r="138" spans="1:60">
      <c r="D138" s="10"/>
    </row>
    <row r="139" spans="1:60">
      <c r="D139" s="10"/>
    </row>
    <row r="140" spans="1:60">
      <c r="D140" s="10"/>
    </row>
    <row r="141" spans="1:60">
      <c r="D141" s="10"/>
    </row>
    <row r="142" spans="1:60">
      <c r="D142" s="10"/>
    </row>
    <row r="143" spans="1:60">
      <c r="D143" s="10"/>
    </row>
    <row r="144" spans="1:60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F63" sheet="1" formatRows="0"/>
  <mergeCells count="28">
    <mergeCell ref="C107:G107"/>
    <mergeCell ref="C110:G110"/>
    <mergeCell ref="C116:G116"/>
    <mergeCell ref="C123:G123"/>
    <mergeCell ref="C78:G78"/>
    <mergeCell ref="C79:G79"/>
    <mergeCell ref="C84:G84"/>
    <mergeCell ref="C97:G97"/>
    <mergeCell ref="C101:G101"/>
    <mergeCell ref="C104:G104"/>
    <mergeCell ref="C46:G46"/>
    <mergeCell ref="C48:G48"/>
    <mergeCell ref="C51:G51"/>
    <mergeCell ref="C56:G56"/>
    <mergeCell ref="C59:G59"/>
    <mergeCell ref="C75:G75"/>
    <mergeCell ref="C21:G21"/>
    <mergeCell ref="C24:G24"/>
    <mergeCell ref="C26:G26"/>
    <mergeCell ref="C32:G32"/>
    <mergeCell ref="C35:G35"/>
    <mergeCell ref="C40:G40"/>
    <mergeCell ref="A1:G1"/>
    <mergeCell ref="C2:G2"/>
    <mergeCell ref="C3:G3"/>
    <mergeCell ref="C4:G4"/>
    <mergeCell ref="C10:G10"/>
    <mergeCell ref="C17:G17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Stavtes2</cp:lastModifiedBy>
  <cp:lastPrinted>2019-03-19T12:27:02Z</cp:lastPrinted>
  <dcterms:created xsi:type="dcterms:W3CDTF">2009-04-08T07:15:50Z</dcterms:created>
  <dcterms:modified xsi:type="dcterms:W3CDTF">2024-07-10T11:55:30Z</dcterms:modified>
</cp:coreProperties>
</file>